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<sst xmlns="http://schemas.openxmlformats.org/spreadsheetml/2006/main" count="261" uniqueCount="231">
  <si>
    <t>處　　室</t>
  </si>
  <si>
    <t>費　　用</t>
  </si>
  <si>
    <t>活  動  項  目</t>
  </si>
  <si>
    <t>辦理時間</t>
  </si>
  <si>
    <r>
      <rPr>
        <sz val="12"/>
        <color indexed="8"/>
        <rFont val="標楷體"/>
        <family val="4"/>
      </rPr>
      <t>單價</t>
    </r>
  </si>
  <si>
    <r>
      <rPr>
        <sz val="12"/>
        <color indexed="8"/>
        <rFont val="標楷體"/>
        <family val="4"/>
      </rPr>
      <t>數量</t>
    </r>
  </si>
  <si>
    <r>
      <rPr>
        <sz val="12"/>
        <color indexed="8"/>
        <rFont val="標楷體"/>
        <family val="4"/>
      </rPr>
      <t>金　額</t>
    </r>
  </si>
  <si>
    <t>備註</t>
  </si>
  <si>
    <t>總經費</t>
  </si>
  <si>
    <t>教務處</t>
  </si>
  <si>
    <t>小計</t>
  </si>
  <si>
    <t>教學組</t>
  </si>
  <si>
    <t>第一學期學藝競賽評審費</t>
  </si>
  <si>
    <t>外交小尖兵甄選</t>
  </si>
  <si>
    <t>100.09.19</t>
  </si>
  <si>
    <t>數學科能力競賽</t>
  </si>
  <si>
    <t>100.09.21</t>
  </si>
  <si>
    <t>高二、高三英文作文比賽</t>
  </si>
  <si>
    <t>100.09.23</t>
  </si>
  <si>
    <t>自然科能力競賽（複賽）</t>
  </si>
  <si>
    <t>100.09.27</t>
  </si>
  <si>
    <t>物理、化學、生物、 地科</t>
  </si>
  <si>
    <t>資訊科能力競賽（複賽）</t>
  </si>
  <si>
    <t>100.09.30</t>
  </si>
  <si>
    <t>全校字音字形比賽</t>
  </si>
  <si>
    <t>100.10.21</t>
  </si>
  <si>
    <t>全校水彩寫生比賽</t>
  </si>
  <si>
    <t>100.10.26</t>
  </si>
  <si>
    <t>全校書法比賽</t>
  </si>
  <si>
    <t>100.11.04</t>
  </si>
  <si>
    <t>全校國文作文比賽</t>
  </si>
  <si>
    <t>100.11.09</t>
  </si>
  <si>
    <t>第二學期學藝競賽評審費</t>
  </si>
  <si>
    <t>高二英語話劇比賽</t>
  </si>
  <si>
    <t>外聘5位教授</t>
  </si>
  <si>
    <t>高二朗讀比賽</t>
  </si>
  <si>
    <t>高一、高二國文作文比賽</t>
  </si>
  <si>
    <t>高一、高二英文作文比賽</t>
  </si>
  <si>
    <t>高一英語演講比賽</t>
  </si>
  <si>
    <t>全校國畫比賽</t>
  </si>
  <si>
    <t>高二英語演講比賽</t>
  </si>
  <si>
    <t>高二音樂鑑賞比賽</t>
  </si>
  <si>
    <t>高一班際合唱比賽</t>
  </si>
  <si>
    <t>數理能力競賽（初試）</t>
  </si>
  <si>
    <t>資訊能力競賽（初試）</t>
  </si>
  <si>
    <t>註冊組</t>
  </si>
  <si>
    <t>電腦系統維護費</t>
  </si>
  <si>
    <t>原程式設計由本校家長會指定找專業人事建置設計</t>
  </si>
  <si>
    <t>第一學期登分系統：資料處理、系統安裝、問題處理</t>
  </si>
  <si>
    <t>100學年度因教育局將使用新系統，目前尚未確定是否需要使用</t>
  </si>
  <si>
    <t>大學入學學科能力測驗:個人網路報名系統資料處理、檔案匯出</t>
  </si>
  <si>
    <t>針對學測報名資料及格式，讓高三學生做資料校正與修改，無誤後進行報名</t>
  </si>
  <si>
    <t>大學入學指定科目考試:個人網路報名系統資料處理、檔案匯出</t>
  </si>
  <si>
    <t>針對大學甄選個人申請報名資料，讓報名高三學生進行資料填報與修改</t>
  </si>
  <si>
    <t>第二學期登分系統</t>
  </si>
  <si>
    <t xml:space="preserve"> </t>
  </si>
  <si>
    <t>大學入學指定科目考試網路報名：資料處理、檔案匯出</t>
  </si>
  <si>
    <t>針對指考報名資料及格式，讓報名學生做資料校正與修改，無誤後進行報名</t>
  </si>
  <si>
    <t>設備組</t>
  </si>
  <si>
    <t>2012年青年論壇活動補助費</t>
  </si>
  <si>
    <t>新加坡</t>
  </si>
  <si>
    <t>帶隊教師來回機票補助</t>
  </si>
  <si>
    <t>101.01.15-19</t>
  </si>
  <si>
    <t>2011年參加論壇的機票為新台幣14,000元。</t>
  </si>
  <si>
    <t>遴選本校代表學生之面試評審費</t>
  </si>
  <si>
    <t>校內科展複選評審費</t>
  </si>
  <si>
    <t>101.02-101.03</t>
  </si>
  <si>
    <t>for 物理、化學、生物、地科及生活應用科技等科評審老師，計40人次。</t>
  </si>
  <si>
    <t>特教組</t>
  </si>
  <si>
    <t>縮短修業年限考試甄選費</t>
  </si>
  <si>
    <t>100.09                101.03</t>
  </si>
  <si>
    <t>上、下2學期</t>
  </si>
  <si>
    <t>命題費</t>
  </si>
  <si>
    <t>6學科*3個年級*2學期</t>
  </si>
  <si>
    <t>口試費</t>
  </si>
  <si>
    <t>閱卷費</t>
  </si>
  <si>
    <t>40人*3個年級*2學期</t>
  </si>
  <si>
    <t>國際競賽獲獎學生接機之花束致贈費</t>
  </si>
  <si>
    <t>實驗研究組</t>
  </si>
  <si>
    <t>日語演講比賽暨第二外語朗讀比賽</t>
  </si>
  <si>
    <t>外聘專家、教授指導出席費</t>
  </si>
  <si>
    <t>獎勵禮券                                (10組比賽項目，每組9本及備用增額25本)</t>
  </si>
  <si>
    <t>本校合作社禮券             (第一名4本、第二名3本、第三名2本)</t>
  </si>
  <si>
    <t>學務處</t>
  </si>
  <si>
    <t>學生活動組</t>
  </si>
  <si>
    <t>各項學藝競賽評審費及鐘點費</t>
  </si>
  <si>
    <t>詩歌朗誦帶領人研習教師鐘點費</t>
  </si>
  <si>
    <r>
      <t>100.09.13</t>
    </r>
  </si>
  <si>
    <r>
      <t>2</t>
    </r>
    <r>
      <rPr>
        <sz val="12"/>
        <color indexed="8"/>
        <rFont val="標楷體"/>
        <family val="4"/>
      </rPr>
      <t>節</t>
    </r>
  </si>
  <si>
    <t>第7-8節</t>
  </si>
  <si>
    <t>教室佈置評審費</t>
  </si>
  <si>
    <t>100.09下旬</t>
  </si>
  <si>
    <t>國語即席演講評審費</t>
  </si>
  <si>
    <t>100.09.22</t>
  </si>
  <si>
    <t>閩南語演講評審費</t>
  </si>
  <si>
    <t>100.10.27</t>
  </si>
  <si>
    <t>校慶晚會-節目評選評審費</t>
  </si>
  <si>
    <t>100.10.17</t>
  </si>
  <si>
    <t>詩歌朗誦比賽評審費</t>
  </si>
  <si>
    <t>100.11.01</t>
  </si>
  <si>
    <r>
      <rPr>
        <sz val="8"/>
        <rFont val="新細明體"/>
        <family val="1"/>
      </rPr>
      <t>內</t>
    </r>
    <r>
      <rPr>
        <sz val="8"/>
        <rFont val="Palatino Linotype"/>
        <family val="1"/>
      </rPr>
      <t>500/</t>
    </r>
    <r>
      <rPr>
        <sz val="8"/>
        <rFont val="新細明體"/>
        <family val="1"/>
      </rPr>
      <t>外</t>
    </r>
    <r>
      <rPr>
        <sz val="8"/>
        <rFont val="Palatino Linotype"/>
        <family val="1"/>
      </rPr>
      <t>1500</t>
    </r>
  </si>
  <si>
    <r>
      <rPr>
        <sz val="12"/>
        <color indexed="8"/>
        <rFont val="標楷體"/>
        <family val="4"/>
      </rPr>
      <t>內</t>
    </r>
    <r>
      <rPr>
        <sz val="12"/>
        <color indexed="8"/>
        <rFont val="Palatino Linotype"/>
        <family val="1"/>
      </rPr>
      <t>3/</t>
    </r>
    <r>
      <rPr>
        <sz val="12"/>
        <color indexed="8"/>
        <rFont val="標楷體"/>
        <family val="4"/>
      </rPr>
      <t>外</t>
    </r>
    <r>
      <rPr>
        <sz val="12"/>
        <color indexed="8"/>
        <rFont val="Palatino Linotype"/>
        <family val="1"/>
      </rPr>
      <t>2</t>
    </r>
  </si>
  <si>
    <t>詩歌朗誦代表隊指導費</t>
  </si>
  <si>
    <t>100.11上旬</t>
  </si>
  <si>
    <t>社團聯展晚會-節目評選評審費</t>
  </si>
  <si>
    <t>詩文美讀比賽評審費</t>
  </si>
  <si>
    <t>101.4.26</t>
  </si>
  <si>
    <t>高三任課教師班級經營經驗交流參訪研習</t>
  </si>
  <si>
    <t>101.06.</t>
  </si>
  <si>
    <t xml:space="preserve">各項學生活動安全維護(教官)加班費           </t>
  </si>
  <si>
    <t>社團聯展</t>
  </si>
  <si>
    <t>101.05.</t>
  </si>
  <si>
    <t>電影欣賞會</t>
  </si>
  <si>
    <t>100.09.23     100.11.11       101.04.            101.06.</t>
  </si>
  <si>
    <t>校慶舞會</t>
  </si>
  <si>
    <t>100.12.17</t>
  </si>
  <si>
    <t>校慶晚會</t>
  </si>
  <si>
    <t>100.12.02</t>
  </si>
  <si>
    <t>高二校外教學活動清寒學生團費補助</t>
  </si>
  <si>
    <t>課外活動組</t>
  </si>
  <si>
    <t>北市及全國學生音樂比賽-外縣市比賽費用不足部分之支應</t>
  </si>
  <si>
    <t>100.11.      101.03.</t>
  </si>
  <si>
    <t>學生社團樂器或其他相關器具修整</t>
  </si>
  <si>
    <t>童軍團組織會(年)費</t>
  </si>
  <si>
    <t>學生國際交流活動-互訪相關經費及帶隊老師、清寒學生補助</t>
  </si>
  <si>
    <t>體育組</t>
  </si>
  <si>
    <t>校慶體育競賽活動</t>
  </si>
  <si>
    <t>校運會外聘裁判評審費</t>
  </si>
  <si>
    <t>100.10.25     100.11.03-04   100.11.15    100.12.12</t>
  </si>
  <si>
    <t>18人*2預賽及複賽</t>
  </si>
  <si>
    <t>校運會校內裁判評審費</t>
  </si>
  <si>
    <t>12人*3預賽、複賽及田賽</t>
  </si>
  <si>
    <t>各項比賽服務同學誤餐費</t>
  </si>
  <si>
    <t>徑賽(預賽、複賽、決賽)田賽、啦啦舞競賽</t>
  </si>
  <si>
    <t>各項比賽服務同學飲水費</t>
  </si>
  <si>
    <t>啦啦隊外聘競賽裁判評審費</t>
  </si>
  <si>
    <t>100.12.12</t>
  </si>
  <si>
    <t>啦啦隊校內競賽裁判評審費</t>
  </si>
  <si>
    <t>校慶活動禮品費</t>
  </si>
  <si>
    <t>教職員工及家長會趣味競賽</t>
  </si>
  <si>
    <t>游泳比賽</t>
  </si>
  <si>
    <t>外聘裁判評審費</t>
  </si>
  <si>
    <t>100.10.05</t>
  </si>
  <si>
    <t>上午高一個人競賽、下午                            高二班際大隊接力競賽、高三班際大隊接力競賽、親師生大隊接力競賽</t>
  </si>
  <si>
    <t>校內裁判評審費</t>
  </si>
  <si>
    <t>服務同學誤餐費</t>
  </si>
  <si>
    <t>服務同學飲水費</t>
  </si>
  <si>
    <t>活動禮品費</t>
  </si>
  <si>
    <t>班際球賽</t>
  </si>
  <si>
    <t>101.04.01      至         100.04.30</t>
  </si>
  <si>
    <t>班際高一籃球賽               班際高二排球賽          校際籃球3on3賽              校際排球4on4賽</t>
  </si>
  <si>
    <t>北市及全國學生體育比賽外縣市比賽費用不足部分之支應</t>
  </si>
  <si>
    <t>100.09.至       101.08.</t>
  </si>
  <si>
    <t>校隊體育資優學生課業輔導費</t>
  </si>
  <si>
    <t xml:space="preserve">2學期 </t>
  </si>
  <si>
    <t>國際交流活動</t>
  </si>
  <si>
    <t>帶隊老師及清寒學生補助暨互訪相關經費</t>
  </si>
  <si>
    <t>校際交流活動禮品</t>
  </si>
  <si>
    <t xml:space="preserve">2學期 </t>
  </si>
  <si>
    <t>高級中學體育總會會(年)費</t>
  </si>
  <si>
    <t>學生活動組           課外活動組</t>
  </si>
  <si>
    <t>學生菁英領袖交流論壇活動補助(校際論壇)</t>
  </si>
  <si>
    <t>教官室</t>
  </si>
  <si>
    <t>樂儀旗隊教練指導費</t>
  </si>
  <si>
    <t>體驗營分組教練指導費</t>
  </si>
  <si>
    <t>7位教練＊6次</t>
  </si>
  <si>
    <t>教練指導費</t>
  </si>
  <si>
    <t>99.09-100.08</t>
  </si>
  <si>
    <t>5人*12月</t>
  </si>
  <si>
    <t>寒暑假加強練習指導費</t>
  </si>
  <si>
    <t>寒暑假</t>
  </si>
  <si>
    <t>5人*3月</t>
  </si>
  <si>
    <t>暑假走圖</t>
  </si>
  <si>
    <t>2人*2月</t>
  </si>
  <si>
    <t>設備補助費</t>
  </si>
  <si>
    <t>學生交通安全維護</t>
  </si>
  <si>
    <t xml:space="preserve">停字旗、雨衣、臂章、     帽子、哨子
</t>
  </si>
  <si>
    <t>設備費</t>
  </si>
  <si>
    <t>學生安全秩序</t>
  </si>
  <si>
    <t>手提式擴音器、指揮棒</t>
  </si>
  <si>
    <t>禮品費</t>
  </si>
  <si>
    <t>賃居生訪視用</t>
  </si>
  <si>
    <t>30人*2學期</t>
  </si>
  <si>
    <t>保險費</t>
  </si>
  <si>
    <t xml:space="preserve">榮服團師長及執勤學生           </t>
  </si>
  <si>
    <t>上下學期</t>
  </si>
  <si>
    <t>211人*2學期</t>
  </si>
  <si>
    <t>學測及指考考生服務費</t>
  </si>
  <si>
    <t>教職員考場服務(2場*4考區*2人)</t>
  </si>
  <si>
    <t>導師交通費(2場*26人)</t>
  </si>
  <si>
    <t>學生服務費 (2人*4考區*4學生)</t>
  </si>
  <si>
    <t>礦泉水等雜支</t>
  </si>
  <si>
    <t>人事室</t>
  </si>
  <si>
    <t>資深教職員工紀念品</t>
  </si>
  <si>
    <t xml:space="preserve">連續服務本校資深教職員工      紀念品(校慶頒發)             </t>
  </si>
  <si>
    <t>服務滿30年</t>
  </si>
  <si>
    <t>禮券3000元及琉璃乙個(依市價核實)</t>
  </si>
  <si>
    <t>羅秋華</t>
  </si>
  <si>
    <t>服務滿20年</t>
  </si>
  <si>
    <t>禮券2000元及琉璃乙個(依市價核實)</t>
  </si>
  <si>
    <t>楊瓊華、黃慧玲、      王淑珍、許秀聰、      蔡麗玉、胡苓芝、      王美琴</t>
  </si>
  <si>
    <t>服務滿10年</t>
  </si>
  <si>
    <t>陳秀如、王靖芬、      陳麗明、易理玉、      王慧卿、寧曉君、      潘彥宏、廖淑芬、      蔡平安</t>
  </si>
  <si>
    <t>退休人員紀念品</t>
  </si>
  <si>
    <t>寒假</t>
  </si>
  <si>
    <t>101.02.01 101.03.02</t>
  </si>
  <si>
    <r>
      <t>葉爾雯、廖淑芬、      黃秀珠</t>
    </r>
  </si>
  <si>
    <t>暑假</t>
  </si>
  <si>
    <t>101.08.01</t>
  </si>
  <si>
    <t>吳德勝、林振源、      陳美桂、沈源培、      姜文娟、楊瓊華、      黃慧玲</t>
  </si>
  <si>
    <t>校慶茶會</t>
  </si>
  <si>
    <t>秘書室</t>
  </si>
  <si>
    <t>國際交流活動</t>
  </si>
  <si>
    <t>國內外交流活動禮品(交換禮品)</t>
  </si>
  <si>
    <t>各項參訪活動之貴賓紀念品</t>
  </si>
  <si>
    <t>帶隊教師暨清寒學生出國旅費補助</t>
  </si>
  <si>
    <t>外賓接待訓練課程鐘點費                     (日、德、法、英、中)</t>
  </si>
  <si>
    <t>5組*30人*2學期</t>
  </si>
  <si>
    <t>外賓接待同學評選評審費</t>
  </si>
  <si>
    <t>外賓接待雜支</t>
  </si>
  <si>
    <t>圖書館</t>
  </si>
  <si>
    <t>服務推廣組</t>
  </si>
  <si>
    <t>推廣活動講師鐘點費</t>
  </si>
  <si>
    <t>以2小時為單位</t>
  </si>
  <si>
    <t>資訊組</t>
  </si>
  <si>
    <t>資訊能力競賽培訓講師鐘點費</t>
  </si>
  <si>
    <t>上學期</t>
  </si>
  <si>
    <t>100學年度第一女子高級中學活動經費需求一覽表(100.09.28)</t>
  </si>
  <si>
    <t>數學、物理、化學、生物及地科</t>
  </si>
  <si>
    <r>
      <t xml:space="preserve">英文科                   </t>
    </r>
    <r>
      <rPr>
        <sz val="10"/>
        <rFont val="標楷體"/>
        <family val="4"/>
      </rPr>
      <t>3位評審*3個年級*2學期</t>
    </r>
  </si>
  <si>
    <r>
      <t xml:space="preserve">5校隊*2學期              </t>
    </r>
    <r>
      <rPr>
        <sz val="10"/>
        <color indexed="8"/>
        <rFont val="標楷體"/>
        <family val="4"/>
      </rPr>
      <t>籃球,排球,網球,田徑,游泳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</si>
</sst>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  <numFmt numFmtId="178" formatCode="0.00_);[Red]\(0.00\)"/>
    <numFmt numFmtId="179" formatCode="0_);[Red]\(0\)"/>
  </numFmts>
  <fonts count="10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Palatino Linotype"/>
      <family val="1"/>
    </font>
    <font>
      <b/>
      <sz val="16"/>
      <color indexed="8"/>
      <name val="標楷體"/>
      <family val="4"/>
    </font>
    <font>
      <b/>
      <sz val="16"/>
      <color indexed="8"/>
      <name val="Palatino Linotype"/>
      <family val="1"/>
    </font>
    <font>
      <b/>
      <sz val="14"/>
      <color indexed="8"/>
      <name val="標楷體"/>
      <family val="4"/>
    </font>
    <font>
      <sz val="12"/>
      <name val="標楷體"/>
      <family val="4"/>
    </font>
    <font>
      <sz val="12"/>
      <name val="Palatino Linotype"/>
      <family val="1"/>
    </font>
    <font>
      <b/>
      <sz val="14"/>
      <name val="Palatino Linotype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Palatino Linotype"/>
      <family val="1"/>
    </font>
    <font>
      <sz val="10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Palatino Linotype"/>
      <family val="1"/>
    </font>
    <font>
      <b/>
      <sz val="13"/>
      <name val="標楷體"/>
      <family val="4"/>
    </font>
    <font>
      <sz val="16"/>
      <name val="標楷體"/>
      <family val="4"/>
    </font>
    <font>
      <b/>
      <sz val="12"/>
      <color indexed="8"/>
      <name val="Palatino Linotype"/>
      <family val="1"/>
    </font>
    <font>
      <sz val="12"/>
      <color indexed="8"/>
      <name val="細明體"/>
      <family val="3"/>
    </font>
    <font>
      <sz val="8"/>
      <color indexed="8"/>
      <name val="Palatino Linotype"/>
      <family val="1"/>
    </font>
    <font>
      <sz val="8"/>
      <name val="新細明體"/>
      <family val="1"/>
    </font>
    <font>
      <sz val="8"/>
      <name val="Palatino Linotype"/>
      <family val="1"/>
    </font>
    <font>
      <b/>
      <sz val="13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name val="Palatino Linotype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Palatino Linotype"/>
      <family val="1"/>
    </font>
    <font>
      <sz val="10"/>
      <color indexed="8"/>
      <name val="Times New Roman"/>
      <family val="1"/>
    </font>
    <font>
      <sz val="9"/>
      <color indexed="8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標楷體"/>
      <family val="4"/>
    </font>
    <font>
      <sz val="12"/>
      <color indexed="60"/>
      <name val="標楷體"/>
      <family val="4"/>
    </font>
    <font>
      <sz val="12"/>
      <color indexed="60"/>
      <name val="Palatino Linotype"/>
      <family val="1"/>
    </font>
    <font>
      <b/>
      <sz val="14"/>
      <color indexed="60"/>
      <name val="Palatino Linotype"/>
      <family val="1"/>
    </font>
    <font>
      <b/>
      <sz val="14"/>
      <color indexed="60"/>
      <name val="新細明體"/>
      <family val="1"/>
    </font>
    <font>
      <b/>
      <sz val="16"/>
      <color indexed="12"/>
      <name val="標楷體"/>
      <family val="4"/>
    </font>
    <font>
      <b/>
      <sz val="16"/>
      <color indexed="12"/>
      <name val="Palatino Linotype"/>
      <family val="1"/>
    </font>
    <font>
      <b/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color indexed="12"/>
      <name val="Palatino Linotype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C00000"/>
      <name val="標楷體"/>
      <family val="4"/>
    </font>
    <font>
      <sz val="12"/>
      <color rgb="FFC00000"/>
      <name val="標楷體"/>
      <family val="4"/>
    </font>
    <font>
      <sz val="12"/>
      <color rgb="FFC00000"/>
      <name val="Palatino Linotype"/>
      <family val="1"/>
    </font>
    <font>
      <b/>
      <sz val="14"/>
      <color rgb="FFC00000"/>
      <name val="Palatino Linotype"/>
      <family val="1"/>
    </font>
    <font>
      <sz val="12"/>
      <color rgb="FF000000"/>
      <name val="標楷體"/>
      <family val="4"/>
    </font>
    <font>
      <sz val="12"/>
      <color rgb="FF000000"/>
      <name val="Palatino Linotype"/>
      <family val="1"/>
    </font>
    <font>
      <sz val="12"/>
      <color rgb="FFC00000"/>
      <name val="新細明體"/>
      <family val="1"/>
    </font>
    <font>
      <b/>
      <sz val="16"/>
      <color rgb="FF0000FF"/>
      <name val="Palatino Linotype"/>
      <family val="1"/>
    </font>
    <font>
      <b/>
      <sz val="16"/>
      <color rgb="FF2D23F5"/>
      <name val="Palatino Linotype"/>
      <family val="1"/>
    </font>
    <font>
      <b/>
      <sz val="16"/>
      <color rgb="FF0000FF"/>
      <name val="標楷體"/>
      <family val="4"/>
    </font>
    <font>
      <sz val="12"/>
      <color rgb="FF0000FF"/>
      <name val="標楷體"/>
      <family val="4"/>
    </font>
    <font>
      <sz val="12"/>
      <color rgb="FF0000FF"/>
      <name val="Palatino Linotype"/>
      <family val="1"/>
    </font>
    <font>
      <sz val="12"/>
      <color rgb="FF2D23F5"/>
      <name val="標楷體"/>
      <family val="4"/>
    </font>
    <font>
      <b/>
      <sz val="14"/>
      <color rgb="FF0000FF"/>
      <name val="標楷體"/>
      <family val="4"/>
    </font>
    <font>
      <b/>
      <sz val="14"/>
      <color rgb="FFC00000"/>
      <name val="新細明體"/>
      <family val="1"/>
    </font>
    <font>
      <b/>
      <sz val="14"/>
      <color rgb="FF2D23F5"/>
      <name val="標楷體"/>
      <family val="4"/>
    </font>
    <font>
      <sz val="12"/>
      <color rgb="FF2D23F5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6" fontId="85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right" vertical="center" wrapText="1"/>
    </xf>
    <xf numFmtId="177" fontId="86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177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177" fontId="85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3" fontId="86" fillId="0" borderId="10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87" fillId="0" borderId="10" xfId="0" applyNumberFormat="1" applyFont="1" applyBorder="1" applyAlignment="1">
      <alignment horizontal="right" vertical="center" wrapText="1"/>
    </xf>
    <xf numFmtId="3" fontId="88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center" vertical="center" wrapText="1"/>
    </xf>
    <xf numFmtId="0" fontId="1" fillId="0" borderId="0" xfId="33" applyBorder="1">
      <alignment vertical="center"/>
      <protection/>
    </xf>
    <xf numFmtId="0" fontId="83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horizontal="center" vertical="center" wrapText="1"/>
      <protection/>
    </xf>
    <xf numFmtId="176" fontId="26" fillId="0" borderId="10" xfId="33" applyNumberFormat="1" applyFont="1" applyBorder="1" applyAlignment="1">
      <alignment horizontal="right" vertical="center" wrapText="1"/>
      <protection/>
    </xf>
    <xf numFmtId="177" fontId="26" fillId="0" borderId="10" xfId="33" applyNumberFormat="1" applyFont="1" applyBorder="1" applyAlignment="1">
      <alignment horizontal="right" vertical="center" wrapText="1"/>
      <protection/>
    </xf>
    <xf numFmtId="177" fontId="23" fillId="0" borderId="10" xfId="33" applyNumberFormat="1" applyFont="1" applyBorder="1" applyAlignment="1">
      <alignment horizontal="righ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176" fontId="8" fillId="0" borderId="10" xfId="33" applyNumberFormat="1" applyFont="1" applyBorder="1" applyAlignment="1">
      <alignment horizontal="right" vertical="center" wrapText="1"/>
      <protection/>
    </xf>
    <xf numFmtId="177" fontId="8" fillId="0" borderId="10" xfId="33" applyNumberFormat="1" applyFont="1" applyBorder="1" applyAlignment="1">
      <alignment horizontal="righ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11" fillId="0" borderId="10" xfId="33" applyFont="1" applyBorder="1" applyAlignment="1">
      <alignment horizontal="left" vertical="center" wrapText="1"/>
      <protection/>
    </xf>
    <xf numFmtId="0" fontId="31" fillId="0" borderId="10" xfId="33" applyFont="1" applyBorder="1" applyAlignment="1">
      <alignment horizontal="left" vertical="center" wrapText="1"/>
      <protection/>
    </xf>
    <xf numFmtId="0" fontId="32" fillId="0" borderId="10" xfId="33" applyFont="1" applyBorder="1" applyAlignment="1">
      <alignment horizontal="left" vertical="center" wrapText="1"/>
      <protection/>
    </xf>
    <xf numFmtId="0" fontId="33" fillId="0" borderId="10" xfId="33" applyFont="1" applyBorder="1" applyAlignment="1">
      <alignment horizontal="center" vertical="center" wrapText="1"/>
      <protection/>
    </xf>
    <xf numFmtId="176" fontId="34" fillId="0" borderId="10" xfId="33" applyNumberFormat="1" applyFont="1" applyBorder="1" applyAlignment="1">
      <alignment horizontal="right" vertical="center" wrapText="1"/>
      <protection/>
    </xf>
    <xf numFmtId="0" fontId="34" fillId="0" borderId="10" xfId="33" applyFont="1" applyBorder="1" applyAlignment="1">
      <alignment horizontal="right" vertical="center" wrapText="1"/>
      <protection/>
    </xf>
    <xf numFmtId="177" fontId="14" fillId="0" borderId="10" xfId="33" applyNumberFormat="1" applyFont="1" applyBorder="1" applyAlignment="1">
      <alignment horizontal="right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right" vertical="center" wrapText="1"/>
    </xf>
    <xf numFmtId="177" fontId="34" fillId="0" borderId="10" xfId="0" applyNumberFormat="1" applyFont="1" applyBorder="1" applyAlignment="1">
      <alignment horizontal="right" vertical="center" wrapText="1"/>
    </xf>
    <xf numFmtId="177" fontId="34" fillId="0" borderId="10" xfId="33" applyNumberFormat="1" applyFont="1" applyBorder="1" applyAlignment="1">
      <alignment horizontal="right" vertical="center" wrapText="1"/>
      <protection/>
    </xf>
    <xf numFmtId="0" fontId="89" fillId="0" borderId="10" xfId="33" applyFont="1" applyBorder="1" applyAlignment="1">
      <alignment vertical="center" wrapText="1"/>
      <protection/>
    </xf>
    <xf numFmtId="0" fontId="32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26" fillId="0" borderId="10" xfId="33" applyFont="1" applyBorder="1" applyAlignment="1">
      <alignment horizontal="right" vertical="center" wrapText="1"/>
      <protection/>
    </xf>
    <xf numFmtId="176" fontId="34" fillId="0" borderId="10" xfId="0" applyNumberFormat="1" applyFont="1" applyFill="1" applyBorder="1" applyAlignment="1">
      <alignment horizontal="right" vertical="center" wrapText="1"/>
    </xf>
    <xf numFmtId="177" fontId="34" fillId="0" borderId="10" xfId="0" applyNumberFormat="1" applyFont="1" applyFill="1" applyBorder="1" applyAlignment="1">
      <alignment horizontal="right" vertical="center" wrapText="1"/>
    </xf>
    <xf numFmtId="177" fontId="86" fillId="0" borderId="10" xfId="33" applyNumberFormat="1" applyFont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178" fontId="13" fillId="0" borderId="10" xfId="0" applyNumberFormat="1" applyFont="1" applyFill="1" applyBorder="1" applyAlignment="1">
      <alignment horizontal="right" vertical="center" wrapText="1"/>
    </xf>
    <xf numFmtId="179" fontId="1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7" fontId="37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10" xfId="33" applyFont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177" fontId="90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177" fontId="91" fillId="33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left" vertical="center" wrapText="1"/>
    </xf>
    <xf numFmtId="0" fontId="93" fillId="33" borderId="10" xfId="0" applyFont="1" applyFill="1" applyBorder="1" applyAlignment="1">
      <alignment horizontal="center" vertical="center" wrapText="1"/>
    </xf>
    <xf numFmtId="176" fontId="94" fillId="33" borderId="10" xfId="0" applyNumberFormat="1" applyFont="1" applyFill="1" applyBorder="1" applyAlignment="1">
      <alignment horizontal="right" vertical="center" wrapText="1"/>
    </xf>
    <xf numFmtId="178" fontId="94" fillId="33" borderId="10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right" vertical="center" wrapText="1"/>
    </xf>
    <xf numFmtId="0" fontId="95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33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33" applyFont="1" applyBorder="1" applyAlignment="1">
      <alignment horizontal="left" vertical="center" wrapText="1"/>
      <protection/>
    </xf>
    <xf numFmtId="0" fontId="3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4" fillId="0" borderId="10" xfId="33" applyFont="1" applyBorder="1" applyAlignment="1">
      <alignment vertical="center" wrapText="1"/>
      <protection/>
    </xf>
    <xf numFmtId="177" fontId="86" fillId="0" borderId="10" xfId="33" applyNumberFormat="1" applyFont="1" applyBorder="1" applyAlignment="1">
      <alignment vertical="center" wrapText="1"/>
      <protection/>
    </xf>
    <xf numFmtId="0" fontId="8" fillId="0" borderId="10" xfId="33" applyFont="1" applyBorder="1" applyAlignment="1">
      <alignment horizontal="right" vertical="center" wrapText="1"/>
      <protection/>
    </xf>
    <xf numFmtId="176" fontId="28" fillId="0" borderId="10" xfId="33" applyNumberFormat="1" applyFont="1" applyBorder="1" applyAlignment="1">
      <alignment horizontal="right" vertical="center" wrapText="1"/>
      <protection/>
    </xf>
    <xf numFmtId="3" fontId="8" fillId="0" borderId="10" xfId="33" applyNumberFormat="1" applyFont="1" applyBorder="1" applyAlignment="1">
      <alignment horizontal="right" vertical="center" wrapText="1"/>
      <protection/>
    </xf>
    <xf numFmtId="0" fontId="97" fillId="0" borderId="10" xfId="33" applyFont="1" applyBorder="1" applyAlignment="1">
      <alignment vertical="center" wrapText="1"/>
      <protection/>
    </xf>
    <xf numFmtId="0" fontId="83" fillId="0" borderId="10" xfId="33" applyFont="1" applyBorder="1" applyAlignment="1">
      <alignment vertical="center" wrapText="1"/>
      <protection/>
    </xf>
    <xf numFmtId="0" fontId="21" fillId="0" borderId="10" xfId="33" applyFont="1" applyBorder="1" applyAlignment="1">
      <alignment vertical="center" wrapText="1"/>
      <protection/>
    </xf>
    <xf numFmtId="0" fontId="32" fillId="0" borderId="10" xfId="33" applyFont="1" applyBorder="1" applyAlignment="1">
      <alignment vertical="center" wrapText="1"/>
      <protection/>
    </xf>
    <xf numFmtId="0" fontId="35" fillId="0" borderId="10" xfId="33" applyFont="1" applyBorder="1" applyAlignment="1">
      <alignment vertical="center" wrapText="1"/>
      <protection/>
    </xf>
    <xf numFmtId="177" fontId="14" fillId="0" borderId="10" xfId="33" applyNumberFormat="1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 wrapText="1"/>
      <protection/>
    </xf>
    <xf numFmtId="0" fontId="1" fillId="0" borderId="10" xfId="33" applyBorder="1" applyAlignment="1">
      <alignment vertical="center" wrapText="1"/>
      <protection/>
    </xf>
    <xf numFmtId="0" fontId="11" fillId="0" borderId="10" xfId="33" applyFont="1" applyBorder="1" applyAlignment="1">
      <alignment vertical="center" wrapText="1"/>
      <protection/>
    </xf>
    <xf numFmtId="0" fontId="22" fillId="0" borderId="10" xfId="33" applyFont="1" applyBorder="1" applyAlignment="1">
      <alignment vertical="center" wrapText="1"/>
      <protection/>
    </xf>
    <xf numFmtId="0" fontId="36" fillId="0" borderId="10" xfId="33" applyFont="1" applyBorder="1" applyAlignment="1">
      <alignment vertical="center" wrapText="1"/>
      <protection/>
    </xf>
    <xf numFmtId="177" fontId="23" fillId="0" borderId="10" xfId="33" applyNumberFormat="1" applyFont="1" applyBorder="1" applyAlignment="1">
      <alignment vertical="center" wrapText="1"/>
      <protection/>
    </xf>
    <xf numFmtId="0" fontId="7" fillId="0" borderId="10" xfId="33" applyFont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left" vertical="center" wrapText="1"/>
    </xf>
    <xf numFmtId="176" fontId="99" fillId="33" borderId="10" xfId="0" applyNumberFormat="1" applyFont="1" applyFill="1" applyBorder="1" applyAlignment="1">
      <alignment horizontal="right" vertical="center" wrapText="1"/>
    </xf>
    <xf numFmtId="0" fontId="99" fillId="33" borderId="10" xfId="0" applyFont="1" applyFill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C127">
      <selection activeCell="I94" sqref="I94"/>
    </sheetView>
  </sheetViews>
  <sheetFormatPr defaultColWidth="9.00390625" defaultRowHeight="15.75"/>
  <cols>
    <col min="1" max="1" width="10.75390625" style="99" customWidth="1"/>
    <col min="2" max="2" width="15.50390625" style="100" customWidth="1"/>
    <col min="3" max="3" width="34.125" style="101" customWidth="1"/>
    <col min="4" max="4" width="12.625" style="102" customWidth="1"/>
    <col min="5" max="5" width="9.00390625" style="103" customWidth="1"/>
    <col min="6" max="6" width="7.375" style="104" customWidth="1"/>
    <col min="7" max="7" width="14.00390625" style="104" customWidth="1"/>
    <col min="8" max="8" width="24.375" style="101" customWidth="1"/>
    <col min="9" max="16384" width="9.00390625" style="13" customWidth="1"/>
  </cols>
  <sheetData>
    <row r="1" spans="1:8" s="1" customFormat="1" ht="25.5" customHeight="1">
      <c r="A1" s="137" t="s">
        <v>227</v>
      </c>
      <c r="B1" s="137"/>
      <c r="C1" s="137"/>
      <c r="D1" s="137"/>
      <c r="E1" s="137"/>
      <c r="F1" s="137"/>
      <c r="G1" s="137"/>
      <c r="H1" s="137"/>
    </row>
    <row r="2" spans="1:8" s="7" customFormat="1" ht="42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4" t="s">
        <v>7</v>
      </c>
    </row>
    <row r="3" spans="1:8" ht="23.25" customHeight="1">
      <c r="A3" s="8" t="s">
        <v>8</v>
      </c>
      <c r="B3" s="3"/>
      <c r="C3" s="9"/>
      <c r="D3" s="4"/>
      <c r="E3" s="10"/>
      <c r="F3" s="11"/>
      <c r="G3" s="12">
        <f>G4+G48+G98+G113+G122+G130</f>
        <v>1610150</v>
      </c>
      <c r="H3" s="4"/>
    </row>
    <row r="4" spans="1:8" ht="19.5" customHeight="1">
      <c r="A4" s="111" t="s">
        <v>9</v>
      </c>
      <c r="B4" s="138" t="s">
        <v>10</v>
      </c>
      <c r="C4" s="110"/>
      <c r="D4" s="106"/>
      <c r="E4" s="107"/>
      <c r="F4" s="108"/>
      <c r="G4" s="109">
        <f>G5+G28+G34+G39+G45</f>
        <v>176800</v>
      </c>
      <c r="H4" s="110"/>
    </row>
    <row r="5" spans="1:8" ht="17.25" customHeight="1">
      <c r="A5" s="129" t="s">
        <v>9</v>
      </c>
      <c r="B5" s="14" t="s">
        <v>11</v>
      </c>
      <c r="C5" s="28"/>
      <c r="D5" s="15"/>
      <c r="E5" s="16"/>
      <c r="F5" s="17"/>
      <c r="G5" s="18">
        <f>G6+G16</f>
        <v>75000</v>
      </c>
      <c r="H5" s="9"/>
    </row>
    <row r="6" spans="1:8" ht="25.5" customHeight="1">
      <c r="A6" s="129"/>
      <c r="B6" s="19"/>
      <c r="C6" s="139" t="s">
        <v>12</v>
      </c>
      <c r="D6" s="20"/>
      <c r="E6" s="21"/>
      <c r="F6" s="22"/>
      <c r="G6" s="23">
        <f>SUM(G7:G15)</f>
        <v>31500</v>
      </c>
      <c r="H6" s="9"/>
    </row>
    <row r="7" spans="1:8" ht="19.5" customHeight="1">
      <c r="A7" s="129"/>
      <c r="B7" s="19"/>
      <c r="C7" s="24" t="s">
        <v>13</v>
      </c>
      <c r="D7" s="20" t="s">
        <v>14</v>
      </c>
      <c r="E7" s="25">
        <v>500</v>
      </c>
      <c r="F7" s="22">
        <v>3</v>
      </c>
      <c r="G7" s="22">
        <f>E7*F7</f>
        <v>1500</v>
      </c>
      <c r="H7" s="9"/>
    </row>
    <row r="8" spans="1:8" ht="19.5" customHeight="1">
      <c r="A8" s="129"/>
      <c r="B8" s="3"/>
      <c r="C8" s="24" t="s">
        <v>15</v>
      </c>
      <c r="D8" s="20" t="s">
        <v>16</v>
      </c>
      <c r="E8" s="25">
        <v>500</v>
      </c>
      <c r="F8" s="22">
        <v>10</v>
      </c>
      <c r="G8" s="22">
        <f>E8*F8</f>
        <v>5000</v>
      </c>
      <c r="H8" s="9"/>
    </row>
    <row r="9" spans="1:8" ht="19.5" customHeight="1">
      <c r="A9" s="129"/>
      <c r="B9" s="3"/>
      <c r="C9" s="24" t="s">
        <v>17</v>
      </c>
      <c r="D9" s="20" t="s">
        <v>18</v>
      </c>
      <c r="E9" s="25">
        <v>500</v>
      </c>
      <c r="F9" s="22">
        <v>6</v>
      </c>
      <c r="G9" s="22">
        <f aca="true" t="shared" si="0" ref="G9:G15">E9*F9</f>
        <v>3000</v>
      </c>
      <c r="H9" s="9"/>
    </row>
    <row r="10" spans="1:8" ht="19.5" customHeight="1">
      <c r="A10" s="129"/>
      <c r="B10" s="3"/>
      <c r="C10" s="24" t="s">
        <v>19</v>
      </c>
      <c r="D10" s="20" t="s">
        <v>20</v>
      </c>
      <c r="E10" s="25">
        <v>500</v>
      </c>
      <c r="F10" s="22">
        <v>18</v>
      </c>
      <c r="G10" s="22">
        <f t="shared" si="0"/>
        <v>9000</v>
      </c>
      <c r="H10" s="26" t="s">
        <v>21</v>
      </c>
    </row>
    <row r="11" spans="1:8" ht="19.5" customHeight="1">
      <c r="A11" s="129"/>
      <c r="B11" s="3"/>
      <c r="C11" s="24" t="s">
        <v>22</v>
      </c>
      <c r="D11" s="20" t="s">
        <v>23</v>
      </c>
      <c r="E11" s="25">
        <v>500</v>
      </c>
      <c r="F11" s="22">
        <v>4</v>
      </c>
      <c r="G11" s="22">
        <f t="shared" si="0"/>
        <v>2000</v>
      </c>
      <c r="H11" s="9"/>
    </row>
    <row r="12" spans="1:8" ht="19.5" customHeight="1">
      <c r="A12" s="129"/>
      <c r="B12" s="3"/>
      <c r="C12" s="24" t="s">
        <v>24</v>
      </c>
      <c r="D12" s="20" t="s">
        <v>25</v>
      </c>
      <c r="E12" s="25">
        <v>500</v>
      </c>
      <c r="F12" s="22">
        <v>2</v>
      </c>
      <c r="G12" s="22">
        <f>E12*F12</f>
        <v>1000</v>
      </c>
      <c r="H12" s="9"/>
    </row>
    <row r="13" spans="1:8" ht="19.5" customHeight="1">
      <c r="A13" s="129"/>
      <c r="B13" s="3"/>
      <c r="C13" s="24" t="s">
        <v>26</v>
      </c>
      <c r="D13" s="20" t="s">
        <v>27</v>
      </c>
      <c r="E13" s="25">
        <v>500</v>
      </c>
      <c r="F13" s="22">
        <v>6</v>
      </c>
      <c r="G13" s="22">
        <f t="shared" si="0"/>
        <v>3000</v>
      </c>
      <c r="H13" s="9"/>
    </row>
    <row r="14" spans="1:8" ht="19.5" customHeight="1">
      <c r="A14" s="129"/>
      <c r="B14" s="3"/>
      <c r="C14" s="24" t="s">
        <v>28</v>
      </c>
      <c r="D14" s="20" t="s">
        <v>29</v>
      </c>
      <c r="E14" s="25">
        <v>500</v>
      </c>
      <c r="F14" s="22">
        <v>5</v>
      </c>
      <c r="G14" s="22">
        <f>E14*F14</f>
        <v>2500</v>
      </c>
      <c r="H14" s="9"/>
    </row>
    <row r="15" spans="1:8" ht="19.5" customHeight="1">
      <c r="A15" s="129"/>
      <c r="B15" s="3"/>
      <c r="C15" s="24" t="s">
        <v>30</v>
      </c>
      <c r="D15" s="20" t="s">
        <v>31</v>
      </c>
      <c r="E15" s="25">
        <v>500</v>
      </c>
      <c r="F15" s="22">
        <v>9</v>
      </c>
      <c r="G15" s="22">
        <f t="shared" si="0"/>
        <v>4500</v>
      </c>
      <c r="H15" s="9"/>
    </row>
    <row r="16" spans="1:8" ht="24" customHeight="1">
      <c r="A16" s="129"/>
      <c r="B16" s="19"/>
      <c r="C16" s="139" t="s">
        <v>32</v>
      </c>
      <c r="D16" s="20"/>
      <c r="E16" s="21"/>
      <c r="F16" s="22"/>
      <c r="G16" s="23">
        <f>SUM(G17:G27)</f>
        <v>43500</v>
      </c>
      <c r="H16" s="9"/>
    </row>
    <row r="17" spans="1:8" ht="18.75" customHeight="1">
      <c r="A17" s="129"/>
      <c r="B17" s="3"/>
      <c r="C17" s="24" t="s">
        <v>33</v>
      </c>
      <c r="D17" s="20">
        <v>101.03</v>
      </c>
      <c r="E17" s="25">
        <v>1000</v>
      </c>
      <c r="F17" s="22">
        <v>5</v>
      </c>
      <c r="G17" s="22">
        <f aca="true" t="shared" si="1" ref="G17:G27">E17*F17</f>
        <v>5000</v>
      </c>
      <c r="H17" s="9" t="s">
        <v>34</v>
      </c>
    </row>
    <row r="18" spans="1:8" ht="18.75" customHeight="1">
      <c r="A18" s="129"/>
      <c r="B18" s="3"/>
      <c r="C18" s="24" t="s">
        <v>35</v>
      </c>
      <c r="D18" s="20">
        <v>101.03</v>
      </c>
      <c r="E18" s="25">
        <v>500</v>
      </c>
      <c r="F18" s="22">
        <v>5</v>
      </c>
      <c r="G18" s="22">
        <f t="shared" si="1"/>
        <v>2500</v>
      </c>
      <c r="H18" s="9"/>
    </row>
    <row r="19" spans="1:8" ht="18.75" customHeight="1">
      <c r="A19" s="129"/>
      <c r="B19" s="3"/>
      <c r="C19" s="24" t="s">
        <v>36</v>
      </c>
      <c r="D19" s="20">
        <v>101.03</v>
      </c>
      <c r="E19" s="25">
        <v>500</v>
      </c>
      <c r="F19" s="22">
        <v>6</v>
      </c>
      <c r="G19" s="22">
        <f t="shared" si="1"/>
        <v>3000</v>
      </c>
      <c r="H19" s="9"/>
    </row>
    <row r="20" spans="1:8" ht="18.75" customHeight="1">
      <c r="A20" s="129"/>
      <c r="B20" s="3"/>
      <c r="C20" s="24" t="s">
        <v>37</v>
      </c>
      <c r="D20" s="20">
        <v>101.03</v>
      </c>
      <c r="E20" s="25">
        <v>500</v>
      </c>
      <c r="F20" s="22">
        <v>6</v>
      </c>
      <c r="G20" s="22">
        <f t="shared" si="1"/>
        <v>3000</v>
      </c>
      <c r="H20" s="9"/>
    </row>
    <row r="21" spans="1:8" ht="18.75" customHeight="1">
      <c r="A21" s="129"/>
      <c r="B21" s="3"/>
      <c r="C21" s="24" t="s">
        <v>38</v>
      </c>
      <c r="D21" s="20">
        <v>101.04</v>
      </c>
      <c r="E21" s="25">
        <v>500</v>
      </c>
      <c r="F21" s="22">
        <v>5</v>
      </c>
      <c r="G21" s="22">
        <f t="shared" si="1"/>
        <v>2500</v>
      </c>
      <c r="H21" s="9"/>
    </row>
    <row r="22" spans="1:8" ht="18.75" customHeight="1">
      <c r="A22" s="129"/>
      <c r="B22" s="3"/>
      <c r="C22" s="24" t="s">
        <v>39</v>
      </c>
      <c r="D22" s="20">
        <v>101.04</v>
      </c>
      <c r="E22" s="25">
        <v>500</v>
      </c>
      <c r="F22" s="22">
        <v>6</v>
      </c>
      <c r="G22" s="22">
        <f t="shared" si="1"/>
        <v>3000</v>
      </c>
      <c r="H22" s="9"/>
    </row>
    <row r="23" spans="1:8" ht="18.75" customHeight="1">
      <c r="A23" s="129"/>
      <c r="B23" s="3"/>
      <c r="C23" s="24" t="s">
        <v>40</v>
      </c>
      <c r="D23" s="20">
        <v>101.05</v>
      </c>
      <c r="E23" s="25">
        <v>500</v>
      </c>
      <c r="F23" s="22">
        <v>5</v>
      </c>
      <c r="G23" s="22">
        <f t="shared" si="1"/>
        <v>2500</v>
      </c>
      <c r="H23" s="9"/>
    </row>
    <row r="24" spans="1:8" ht="18.75" customHeight="1">
      <c r="A24" s="129"/>
      <c r="B24" s="3"/>
      <c r="C24" s="24" t="s">
        <v>41</v>
      </c>
      <c r="D24" s="20">
        <v>101.05</v>
      </c>
      <c r="E24" s="25">
        <v>500</v>
      </c>
      <c r="F24" s="22">
        <v>2</v>
      </c>
      <c r="G24" s="22">
        <f t="shared" si="1"/>
        <v>1000</v>
      </c>
      <c r="H24" s="9"/>
    </row>
    <row r="25" spans="1:8" ht="18.75" customHeight="1">
      <c r="A25" s="129"/>
      <c r="B25" s="3"/>
      <c r="C25" s="27" t="s">
        <v>42</v>
      </c>
      <c r="D25" s="20">
        <v>101.05</v>
      </c>
      <c r="E25" s="25">
        <v>1000</v>
      </c>
      <c r="F25" s="22">
        <v>5</v>
      </c>
      <c r="G25" s="22">
        <f t="shared" si="1"/>
        <v>5000</v>
      </c>
      <c r="H25" s="9" t="s">
        <v>34</v>
      </c>
    </row>
    <row r="26" spans="1:8" ht="32.25" customHeight="1">
      <c r="A26" s="129"/>
      <c r="B26" s="3"/>
      <c r="C26" s="24" t="s">
        <v>43</v>
      </c>
      <c r="D26" s="20">
        <v>101.05</v>
      </c>
      <c r="E26" s="25">
        <v>500</v>
      </c>
      <c r="F26" s="22">
        <v>28</v>
      </c>
      <c r="G26" s="22">
        <f t="shared" si="1"/>
        <v>14000</v>
      </c>
      <c r="H26" s="26" t="s">
        <v>228</v>
      </c>
    </row>
    <row r="27" spans="1:8" ht="19.5" customHeight="1">
      <c r="A27" s="129"/>
      <c r="B27" s="3"/>
      <c r="C27" s="24" t="s">
        <v>44</v>
      </c>
      <c r="D27" s="20">
        <v>101.05</v>
      </c>
      <c r="E27" s="25">
        <v>500</v>
      </c>
      <c r="F27" s="22">
        <v>4</v>
      </c>
      <c r="G27" s="22">
        <f t="shared" si="1"/>
        <v>2000</v>
      </c>
      <c r="H27" s="9"/>
    </row>
    <row r="28" spans="1:8" ht="42.75">
      <c r="A28" s="129" t="s">
        <v>9</v>
      </c>
      <c r="B28" s="14" t="s">
        <v>45</v>
      </c>
      <c r="C28" s="28" t="s">
        <v>46</v>
      </c>
      <c r="D28" s="15"/>
      <c r="E28" s="16"/>
      <c r="F28" s="17"/>
      <c r="G28" s="18">
        <f>SUM(G29:G33)</f>
        <v>20800</v>
      </c>
      <c r="H28" s="26" t="s">
        <v>47</v>
      </c>
    </row>
    <row r="29" spans="1:8" ht="42.75">
      <c r="A29" s="129"/>
      <c r="B29" s="19"/>
      <c r="C29" s="29" t="s">
        <v>48</v>
      </c>
      <c r="D29" s="30">
        <v>100.09</v>
      </c>
      <c r="E29" s="31"/>
      <c r="F29" s="31"/>
      <c r="G29" s="32">
        <v>4900</v>
      </c>
      <c r="H29" s="33" t="s">
        <v>49</v>
      </c>
    </row>
    <row r="30" spans="1:8" ht="57">
      <c r="A30" s="129"/>
      <c r="B30" s="19"/>
      <c r="C30" s="29" t="s">
        <v>50</v>
      </c>
      <c r="D30" s="30">
        <v>100.11</v>
      </c>
      <c r="E30" s="31"/>
      <c r="F30" s="31"/>
      <c r="G30" s="32">
        <v>3000</v>
      </c>
      <c r="H30" s="33" t="s">
        <v>51</v>
      </c>
    </row>
    <row r="31" spans="1:8" ht="57">
      <c r="A31" s="129"/>
      <c r="B31" s="19"/>
      <c r="C31" s="29" t="s">
        <v>52</v>
      </c>
      <c r="D31" s="30">
        <v>101.03</v>
      </c>
      <c r="E31" s="31"/>
      <c r="F31" s="31"/>
      <c r="G31" s="32">
        <v>4000</v>
      </c>
      <c r="H31" s="33" t="s">
        <v>53</v>
      </c>
    </row>
    <row r="32" spans="1:8" ht="42.75">
      <c r="A32" s="129"/>
      <c r="B32" s="19"/>
      <c r="C32" s="29" t="s">
        <v>54</v>
      </c>
      <c r="D32" s="30">
        <v>101.02</v>
      </c>
      <c r="E32" s="34" t="s">
        <v>55</v>
      </c>
      <c r="F32" s="34" t="s">
        <v>55</v>
      </c>
      <c r="G32" s="32">
        <v>4900</v>
      </c>
      <c r="H32" s="33" t="s">
        <v>49</v>
      </c>
    </row>
    <row r="33" spans="1:8" ht="57">
      <c r="A33" s="129"/>
      <c r="B33" s="19"/>
      <c r="C33" s="29" t="s">
        <v>56</v>
      </c>
      <c r="D33" s="30">
        <v>101.04</v>
      </c>
      <c r="E33" s="34" t="s">
        <v>55</v>
      </c>
      <c r="F33" s="34" t="s">
        <v>55</v>
      </c>
      <c r="G33" s="32">
        <v>4000</v>
      </c>
      <c r="H33" s="33" t="s">
        <v>57</v>
      </c>
    </row>
    <row r="34" spans="1:8" ht="17.25" customHeight="1">
      <c r="A34" s="129"/>
      <c r="B34" s="14" t="s">
        <v>58</v>
      </c>
      <c r="C34" s="28"/>
      <c r="D34" s="15"/>
      <c r="E34" s="35"/>
      <c r="F34" s="17"/>
      <c r="G34" s="18">
        <f>G35+G38</f>
        <v>30500</v>
      </c>
      <c r="H34" s="9"/>
    </row>
    <row r="35" spans="1:8" ht="22.5" customHeight="1">
      <c r="A35" s="129"/>
      <c r="B35" s="19"/>
      <c r="C35" s="139" t="s">
        <v>59</v>
      </c>
      <c r="D35" s="4"/>
      <c r="E35" s="25"/>
      <c r="F35" s="22"/>
      <c r="G35" s="23">
        <f>SUM(G36:G37)</f>
        <v>10500</v>
      </c>
      <c r="H35" s="9" t="s">
        <v>60</v>
      </c>
    </row>
    <row r="36" spans="1:8" ht="42.75">
      <c r="A36" s="129"/>
      <c r="B36" s="3"/>
      <c r="C36" s="24" t="s">
        <v>61</v>
      </c>
      <c r="D36" s="4" t="s">
        <v>62</v>
      </c>
      <c r="E36" s="25">
        <v>10000</v>
      </c>
      <c r="F36" s="22">
        <v>1</v>
      </c>
      <c r="G36" s="22">
        <f>E36*F36</f>
        <v>10000</v>
      </c>
      <c r="H36" s="33" t="s">
        <v>63</v>
      </c>
    </row>
    <row r="37" spans="1:8" ht="17.25" customHeight="1">
      <c r="A37" s="129"/>
      <c r="B37" s="3"/>
      <c r="C37" s="24" t="s">
        <v>64</v>
      </c>
      <c r="D37" s="4">
        <v>101.01</v>
      </c>
      <c r="E37" s="25">
        <v>500</v>
      </c>
      <c r="F37" s="22">
        <v>1</v>
      </c>
      <c r="G37" s="22">
        <f>E37*F37</f>
        <v>500</v>
      </c>
      <c r="H37" s="9"/>
    </row>
    <row r="38" spans="1:8" ht="57">
      <c r="A38" s="129"/>
      <c r="B38" s="3"/>
      <c r="C38" s="139" t="s">
        <v>65</v>
      </c>
      <c r="D38" s="4" t="s">
        <v>66</v>
      </c>
      <c r="E38" s="25">
        <v>500</v>
      </c>
      <c r="F38" s="22">
        <v>40</v>
      </c>
      <c r="G38" s="23">
        <f>E38*F38</f>
        <v>20000</v>
      </c>
      <c r="H38" s="26" t="s">
        <v>67</v>
      </c>
    </row>
    <row r="39" spans="1:8" ht="17.25" customHeight="1">
      <c r="A39" s="129"/>
      <c r="B39" s="14" t="s">
        <v>68</v>
      </c>
      <c r="C39" s="140"/>
      <c r="D39" s="15"/>
      <c r="E39" s="35"/>
      <c r="F39" s="17"/>
      <c r="G39" s="18">
        <f>G40+G44</f>
        <v>35000</v>
      </c>
      <c r="H39" s="29"/>
    </row>
    <row r="40" spans="1:8" ht="32.25" customHeight="1">
      <c r="A40" s="129"/>
      <c r="B40" s="19"/>
      <c r="C40" s="36" t="s">
        <v>69</v>
      </c>
      <c r="D40" s="4" t="s">
        <v>70</v>
      </c>
      <c r="E40" s="25"/>
      <c r="F40" s="22"/>
      <c r="G40" s="37">
        <f>SUM(G41:G43)</f>
        <v>30000</v>
      </c>
      <c r="H40" s="29" t="s">
        <v>71</v>
      </c>
    </row>
    <row r="41" spans="1:8" ht="17.25" customHeight="1">
      <c r="A41" s="129"/>
      <c r="B41" s="3"/>
      <c r="C41" s="38" t="s">
        <v>72</v>
      </c>
      <c r="D41" s="4"/>
      <c r="E41" s="25">
        <v>600</v>
      </c>
      <c r="F41" s="22">
        <v>36</v>
      </c>
      <c r="G41" s="39">
        <f>E41*F41</f>
        <v>21600</v>
      </c>
      <c r="H41" s="141" t="s">
        <v>73</v>
      </c>
    </row>
    <row r="42" spans="1:8" ht="30.75" customHeight="1">
      <c r="A42" s="129"/>
      <c r="B42" s="3"/>
      <c r="C42" s="38" t="s">
        <v>74</v>
      </c>
      <c r="D42" s="4"/>
      <c r="E42" s="25">
        <v>200</v>
      </c>
      <c r="F42" s="22">
        <v>18</v>
      </c>
      <c r="G42" s="39">
        <f>E42*F42</f>
        <v>3600</v>
      </c>
      <c r="H42" s="29" t="s">
        <v>229</v>
      </c>
    </row>
    <row r="43" spans="1:8" ht="17.25" customHeight="1">
      <c r="A43" s="129"/>
      <c r="B43" s="19"/>
      <c r="C43" s="38" t="s">
        <v>75</v>
      </c>
      <c r="D43" s="4"/>
      <c r="E43" s="25">
        <v>20</v>
      </c>
      <c r="F43" s="22">
        <v>240</v>
      </c>
      <c r="G43" s="39">
        <f>E43*F43</f>
        <v>4800</v>
      </c>
      <c r="H43" s="141" t="s">
        <v>76</v>
      </c>
    </row>
    <row r="44" spans="1:8" ht="17.25" customHeight="1">
      <c r="A44" s="129"/>
      <c r="B44" s="19"/>
      <c r="C44" s="142" t="s">
        <v>77</v>
      </c>
      <c r="D44" s="4">
        <v>101.03</v>
      </c>
      <c r="E44" s="40"/>
      <c r="F44" s="11"/>
      <c r="G44" s="41">
        <v>5000</v>
      </c>
      <c r="H44" s="29"/>
    </row>
    <row r="45" spans="1:8" ht="36.75" customHeight="1">
      <c r="A45" s="129"/>
      <c r="B45" s="14" t="s">
        <v>78</v>
      </c>
      <c r="C45" s="42" t="s">
        <v>79</v>
      </c>
      <c r="D45" s="20">
        <v>101.03</v>
      </c>
      <c r="E45" s="35"/>
      <c r="F45" s="17"/>
      <c r="G45" s="43">
        <f>SUM(G46:G47)</f>
        <v>15500</v>
      </c>
      <c r="H45" s="9"/>
    </row>
    <row r="46" spans="1:8" ht="25.5" customHeight="1">
      <c r="A46" s="129"/>
      <c r="B46" s="19"/>
      <c r="C46" s="44" t="s">
        <v>80</v>
      </c>
      <c r="D46" s="4"/>
      <c r="E46" s="45">
        <v>2000</v>
      </c>
      <c r="F46" s="45">
        <v>2</v>
      </c>
      <c r="G46" s="46">
        <v>4000</v>
      </c>
      <c r="H46" s="9"/>
    </row>
    <row r="47" spans="1:8" ht="47.25">
      <c r="A47" s="129"/>
      <c r="B47" s="19"/>
      <c r="C47" s="44" t="s">
        <v>81</v>
      </c>
      <c r="D47" s="4"/>
      <c r="E47" s="47">
        <v>100</v>
      </c>
      <c r="F47" s="47">
        <v>115</v>
      </c>
      <c r="G47" s="46">
        <v>11500</v>
      </c>
      <c r="H47" s="26" t="s">
        <v>82</v>
      </c>
    </row>
    <row r="48" spans="1:8" s="48" customFormat="1" ht="24" customHeight="1">
      <c r="A48" s="111" t="s">
        <v>83</v>
      </c>
      <c r="B48" s="138" t="s">
        <v>10</v>
      </c>
      <c r="C48" s="110"/>
      <c r="D48" s="106"/>
      <c r="E48" s="107"/>
      <c r="F48" s="108"/>
      <c r="G48" s="109">
        <f>G49+G72+G67+G97</f>
        <v>661800</v>
      </c>
      <c r="H48" s="110"/>
    </row>
    <row r="49" spans="1:8" s="48" customFormat="1" ht="21.75" customHeight="1">
      <c r="A49" s="132" t="s">
        <v>83</v>
      </c>
      <c r="B49" s="49" t="s">
        <v>84</v>
      </c>
      <c r="C49" s="73"/>
      <c r="D49" s="143"/>
      <c r="E49" s="73"/>
      <c r="F49" s="73"/>
      <c r="G49" s="144">
        <f>G50+G60+G61+G66</f>
        <v>86300</v>
      </c>
      <c r="H49" s="50"/>
    </row>
    <row r="50" spans="1:8" s="48" customFormat="1" ht="24" customHeight="1">
      <c r="A50" s="130"/>
      <c r="B50" s="51"/>
      <c r="C50" s="61" t="s">
        <v>85</v>
      </c>
      <c r="D50" s="52"/>
      <c r="E50" s="53"/>
      <c r="F50" s="54"/>
      <c r="G50" s="55">
        <f>SUM(G51:G59)</f>
        <v>21300</v>
      </c>
      <c r="H50" s="50"/>
    </row>
    <row r="51" spans="1:8" s="48" customFormat="1" ht="18.75" customHeight="1">
      <c r="A51" s="130"/>
      <c r="B51" s="51"/>
      <c r="C51" s="56" t="s">
        <v>86</v>
      </c>
      <c r="D51" s="50" t="s">
        <v>87</v>
      </c>
      <c r="E51" s="57">
        <v>800</v>
      </c>
      <c r="F51" s="58" t="s">
        <v>88</v>
      </c>
      <c r="G51" s="58">
        <v>1600</v>
      </c>
      <c r="H51" s="50" t="s">
        <v>89</v>
      </c>
    </row>
    <row r="52" spans="1:8" s="48" customFormat="1" ht="18.75" customHeight="1">
      <c r="A52" s="130"/>
      <c r="B52" s="59"/>
      <c r="C52" s="56" t="s">
        <v>90</v>
      </c>
      <c r="D52" s="50" t="s">
        <v>91</v>
      </c>
      <c r="E52" s="57">
        <v>500</v>
      </c>
      <c r="F52" s="58">
        <v>3</v>
      </c>
      <c r="G52" s="58">
        <f>E52*F52</f>
        <v>1500</v>
      </c>
      <c r="H52" s="50"/>
    </row>
    <row r="53" spans="1:8" s="48" customFormat="1" ht="18.75" customHeight="1">
      <c r="A53" s="130"/>
      <c r="B53" s="59"/>
      <c r="C53" s="56" t="s">
        <v>92</v>
      </c>
      <c r="D53" s="50" t="s">
        <v>93</v>
      </c>
      <c r="E53" s="57">
        <v>500</v>
      </c>
      <c r="F53" s="58">
        <v>3</v>
      </c>
      <c r="G53" s="58">
        <f>E53*F53</f>
        <v>1500</v>
      </c>
      <c r="H53" s="50"/>
    </row>
    <row r="54" spans="1:8" s="48" customFormat="1" ht="18.75" customHeight="1">
      <c r="A54" s="130"/>
      <c r="B54" s="59"/>
      <c r="C54" s="56" t="s">
        <v>94</v>
      </c>
      <c r="D54" s="50" t="s">
        <v>95</v>
      </c>
      <c r="E54" s="57">
        <v>1500</v>
      </c>
      <c r="F54" s="58">
        <v>1</v>
      </c>
      <c r="G54" s="58">
        <f>E54*F54</f>
        <v>1500</v>
      </c>
      <c r="H54" s="50"/>
    </row>
    <row r="55" spans="1:8" s="48" customFormat="1" ht="18.75" customHeight="1">
      <c r="A55" s="130"/>
      <c r="B55" s="59"/>
      <c r="C55" s="60" t="s">
        <v>96</v>
      </c>
      <c r="D55" s="50" t="s">
        <v>97</v>
      </c>
      <c r="E55" s="57">
        <v>500</v>
      </c>
      <c r="F55" s="145">
        <v>6</v>
      </c>
      <c r="G55" s="58">
        <f>E55*F55</f>
        <v>3000</v>
      </c>
      <c r="H55" s="50"/>
    </row>
    <row r="56" spans="1:8" s="48" customFormat="1" ht="18.75" customHeight="1">
      <c r="A56" s="130"/>
      <c r="B56" s="59"/>
      <c r="C56" s="60" t="s">
        <v>98</v>
      </c>
      <c r="D56" s="50" t="s">
        <v>99</v>
      </c>
      <c r="E56" s="146" t="s">
        <v>100</v>
      </c>
      <c r="F56" s="145" t="s">
        <v>101</v>
      </c>
      <c r="G56" s="147">
        <v>4500</v>
      </c>
      <c r="H56" s="50"/>
    </row>
    <row r="57" spans="1:8" s="48" customFormat="1" ht="18.75" customHeight="1">
      <c r="A57" s="130"/>
      <c r="B57" s="59"/>
      <c r="C57" s="56" t="s">
        <v>102</v>
      </c>
      <c r="D57" s="50" t="s">
        <v>103</v>
      </c>
      <c r="E57" s="57">
        <v>400</v>
      </c>
      <c r="F57" s="58">
        <v>8</v>
      </c>
      <c r="G57" s="58">
        <f>E57*F57</f>
        <v>3200</v>
      </c>
      <c r="H57" s="50"/>
    </row>
    <row r="58" spans="1:8" s="48" customFormat="1" ht="18.75" customHeight="1">
      <c r="A58" s="130"/>
      <c r="B58" s="59"/>
      <c r="C58" s="60" t="s">
        <v>104</v>
      </c>
      <c r="D58" s="50">
        <v>101.04</v>
      </c>
      <c r="E58" s="57">
        <v>500</v>
      </c>
      <c r="F58" s="145">
        <v>6</v>
      </c>
      <c r="G58" s="58">
        <f>E58*F58</f>
        <v>3000</v>
      </c>
      <c r="H58" s="50"/>
    </row>
    <row r="59" spans="1:8" s="48" customFormat="1" ht="15.75" customHeight="1">
      <c r="A59" s="130"/>
      <c r="B59" s="59"/>
      <c r="C59" s="56" t="s">
        <v>105</v>
      </c>
      <c r="D59" s="50" t="s">
        <v>106</v>
      </c>
      <c r="E59" s="57">
        <v>500</v>
      </c>
      <c r="F59" s="58">
        <v>3</v>
      </c>
      <c r="G59" s="58">
        <f>E59*F59</f>
        <v>1500</v>
      </c>
      <c r="H59" s="50"/>
    </row>
    <row r="60" spans="1:8" s="48" customFormat="1" ht="38.25" customHeight="1">
      <c r="A60" s="130"/>
      <c r="B60" s="59"/>
      <c r="C60" s="61" t="s">
        <v>107</v>
      </c>
      <c r="D60" s="52" t="s">
        <v>108</v>
      </c>
      <c r="E60" s="53">
        <v>700</v>
      </c>
      <c r="F60" s="54">
        <v>40</v>
      </c>
      <c r="G60" s="55">
        <f>E60*F60</f>
        <v>28000</v>
      </c>
      <c r="H60" s="50"/>
    </row>
    <row r="61" spans="1:8" s="48" customFormat="1" ht="37.5" customHeight="1">
      <c r="A61" s="130"/>
      <c r="B61" s="59"/>
      <c r="C61" s="62" t="s">
        <v>109</v>
      </c>
      <c r="D61" s="52"/>
      <c r="E61" s="53"/>
      <c r="F61" s="54"/>
      <c r="G61" s="55">
        <f>SUM(G62:G65)</f>
        <v>17000</v>
      </c>
      <c r="H61" s="50"/>
    </row>
    <row r="62" spans="1:8" s="48" customFormat="1" ht="20.25" customHeight="1">
      <c r="A62" s="130"/>
      <c r="B62" s="59"/>
      <c r="C62" s="56" t="s">
        <v>110</v>
      </c>
      <c r="D62" s="50" t="s">
        <v>111</v>
      </c>
      <c r="E62" s="57">
        <v>1000</v>
      </c>
      <c r="F62" s="58">
        <v>3</v>
      </c>
      <c r="G62" s="58">
        <v>3000</v>
      </c>
      <c r="H62" s="50"/>
    </row>
    <row r="63" spans="1:8" s="48" customFormat="1" ht="69.75" customHeight="1">
      <c r="A63" s="130"/>
      <c r="B63" s="59"/>
      <c r="C63" s="56" t="s">
        <v>112</v>
      </c>
      <c r="D63" s="50" t="s">
        <v>113</v>
      </c>
      <c r="E63" s="57">
        <v>1000</v>
      </c>
      <c r="F63" s="58">
        <v>4</v>
      </c>
      <c r="G63" s="58">
        <v>4000</v>
      </c>
      <c r="H63" s="50"/>
    </row>
    <row r="64" spans="1:8" s="48" customFormat="1" ht="20.25" customHeight="1">
      <c r="A64" s="130"/>
      <c r="B64" s="59"/>
      <c r="C64" s="56" t="s">
        <v>114</v>
      </c>
      <c r="D64" s="50" t="s">
        <v>115</v>
      </c>
      <c r="E64" s="57">
        <v>1000</v>
      </c>
      <c r="F64" s="58">
        <v>7</v>
      </c>
      <c r="G64" s="58">
        <f>E64*F64</f>
        <v>7000</v>
      </c>
      <c r="H64" s="50"/>
    </row>
    <row r="65" spans="1:8" s="48" customFormat="1" ht="20.25" customHeight="1">
      <c r="A65" s="130"/>
      <c r="B65" s="59"/>
      <c r="C65" s="56" t="s">
        <v>116</v>
      </c>
      <c r="D65" s="50" t="s">
        <v>117</v>
      </c>
      <c r="E65" s="57">
        <v>1000</v>
      </c>
      <c r="F65" s="58">
        <v>3</v>
      </c>
      <c r="G65" s="58">
        <v>3000</v>
      </c>
      <c r="H65" s="50"/>
    </row>
    <row r="66" spans="1:8" s="48" customFormat="1" ht="42.75" customHeight="1">
      <c r="A66" s="130"/>
      <c r="B66" s="59"/>
      <c r="C66" s="61" t="s">
        <v>118</v>
      </c>
      <c r="D66" s="50"/>
      <c r="E66" s="57">
        <v>20000</v>
      </c>
      <c r="F66" s="58">
        <v>1</v>
      </c>
      <c r="G66" s="55">
        <v>20000</v>
      </c>
      <c r="H66" s="50"/>
    </row>
    <row r="67" spans="1:8" s="48" customFormat="1" ht="21.75" customHeight="1">
      <c r="A67" s="130"/>
      <c r="B67" s="49" t="s">
        <v>119</v>
      </c>
      <c r="C67" s="148"/>
      <c r="D67" s="149"/>
      <c r="E67" s="148"/>
      <c r="F67" s="148"/>
      <c r="G67" s="144">
        <f>SUM(G68:G71)</f>
        <v>213000</v>
      </c>
      <c r="H67" s="50"/>
    </row>
    <row r="68" spans="1:8" s="48" customFormat="1" ht="40.5" customHeight="1">
      <c r="A68" s="130"/>
      <c r="B68" s="59"/>
      <c r="C68" s="61" t="s">
        <v>120</v>
      </c>
      <c r="D68" s="52" t="s">
        <v>121</v>
      </c>
      <c r="E68" s="53">
        <v>110000</v>
      </c>
      <c r="F68" s="54">
        <v>1</v>
      </c>
      <c r="G68" s="55">
        <f>E68*F68</f>
        <v>110000</v>
      </c>
      <c r="H68" s="50"/>
    </row>
    <row r="69" spans="1:8" s="48" customFormat="1" ht="42.75" customHeight="1">
      <c r="A69" s="130"/>
      <c r="B69" s="59"/>
      <c r="C69" s="63" t="s">
        <v>122</v>
      </c>
      <c r="D69" s="64"/>
      <c r="E69" s="65">
        <v>1000</v>
      </c>
      <c r="F69" s="66">
        <v>40</v>
      </c>
      <c r="G69" s="67">
        <f>E69*F69</f>
        <v>40000</v>
      </c>
      <c r="H69" s="50"/>
    </row>
    <row r="70" spans="1:8" s="48" customFormat="1" ht="24" customHeight="1">
      <c r="A70" s="130"/>
      <c r="B70" s="59"/>
      <c r="C70" s="68" t="s">
        <v>123</v>
      </c>
      <c r="D70" s="69"/>
      <c r="E70" s="70">
        <v>3000</v>
      </c>
      <c r="F70" s="71">
        <v>1</v>
      </c>
      <c r="G70" s="67">
        <f>E70*F70</f>
        <v>3000</v>
      </c>
      <c r="H70" s="50"/>
    </row>
    <row r="71" spans="1:8" s="48" customFormat="1" ht="57.75" customHeight="1">
      <c r="A71" s="130"/>
      <c r="B71" s="59"/>
      <c r="C71" s="63" t="s">
        <v>124</v>
      </c>
      <c r="D71" s="64"/>
      <c r="E71" s="65">
        <v>6000</v>
      </c>
      <c r="F71" s="72">
        <v>10</v>
      </c>
      <c r="G71" s="67">
        <f>E71*F71</f>
        <v>60000</v>
      </c>
      <c r="H71" s="50"/>
    </row>
    <row r="72" spans="1:8" s="48" customFormat="1" ht="21">
      <c r="A72" s="130" t="s">
        <v>83</v>
      </c>
      <c r="B72" s="49" t="s">
        <v>125</v>
      </c>
      <c r="C72" s="73"/>
      <c r="D72" s="143"/>
      <c r="E72" s="73"/>
      <c r="F72" s="73"/>
      <c r="G72" s="144">
        <f>G73+G81+G87+G91+G92+G93+G96</f>
        <v>352500</v>
      </c>
      <c r="H72" s="50"/>
    </row>
    <row r="73" spans="1:8" s="48" customFormat="1" ht="21">
      <c r="A73" s="130"/>
      <c r="B73" s="74"/>
      <c r="C73" s="68" t="s">
        <v>126</v>
      </c>
      <c r="D73" s="69"/>
      <c r="E73" s="70"/>
      <c r="F73" s="71"/>
      <c r="G73" s="23">
        <f>SUM(G74:G80)</f>
        <v>76900</v>
      </c>
      <c r="H73" s="75"/>
    </row>
    <row r="74" spans="1:8" s="48" customFormat="1" ht="19.5">
      <c r="A74" s="130"/>
      <c r="B74" s="74"/>
      <c r="C74" s="29" t="s">
        <v>127</v>
      </c>
      <c r="D74" s="124" t="s">
        <v>128</v>
      </c>
      <c r="E74" s="21">
        <v>700</v>
      </c>
      <c r="F74" s="25">
        <v>36</v>
      </c>
      <c r="G74" s="25">
        <f aca="true" t="shared" si="2" ref="G74:G80">E74*F74</f>
        <v>25200</v>
      </c>
      <c r="H74" s="75" t="s">
        <v>129</v>
      </c>
    </row>
    <row r="75" spans="1:8" s="48" customFormat="1" ht="33">
      <c r="A75" s="130"/>
      <c r="B75" s="74"/>
      <c r="C75" s="29" t="s">
        <v>130</v>
      </c>
      <c r="D75" s="124"/>
      <c r="E75" s="21">
        <v>500</v>
      </c>
      <c r="F75" s="25">
        <v>36</v>
      </c>
      <c r="G75" s="25">
        <f t="shared" si="2"/>
        <v>18000</v>
      </c>
      <c r="H75" s="75" t="s">
        <v>131</v>
      </c>
    </row>
    <row r="76" spans="1:8" s="48" customFormat="1" ht="19.5">
      <c r="A76" s="130"/>
      <c r="B76" s="74"/>
      <c r="C76" s="29" t="s">
        <v>132</v>
      </c>
      <c r="D76" s="124"/>
      <c r="E76" s="21">
        <v>60</v>
      </c>
      <c r="F76" s="25">
        <v>90</v>
      </c>
      <c r="G76" s="25">
        <f t="shared" si="2"/>
        <v>5400</v>
      </c>
      <c r="H76" s="133" t="s">
        <v>133</v>
      </c>
    </row>
    <row r="77" spans="1:8" s="48" customFormat="1" ht="19.5">
      <c r="A77" s="130"/>
      <c r="B77" s="74"/>
      <c r="C77" s="29" t="s">
        <v>134</v>
      </c>
      <c r="D77" s="124"/>
      <c r="E77" s="21">
        <v>20</v>
      </c>
      <c r="F77" s="25">
        <v>90</v>
      </c>
      <c r="G77" s="25">
        <f t="shared" si="2"/>
        <v>1800</v>
      </c>
      <c r="H77" s="134"/>
    </row>
    <row r="78" spans="1:8" s="48" customFormat="1" ht="19.5">
      <c r="A78" s="130"/>
      <c r="B78" s="74"/>
      <c r="C78" s="29" t="s">
        <v>135</v>
      </c>
      <c r="D78" s="124" t="s">
        <v>136</v>
      </c>
      <c r="E78" s="21">
        <v>1500</v>
      </c>
      <c r="F78" s="25">
        <v>5</v>
      </c>
      <c r="G78" s="25">
        <f t="shared" si="2"/>
        <v>7500</v>
      </c>
      <c r="H78" s="75"/>
    </row>
    <row r="79" spans="1:8" s="48" customFormat="1" ht="19.5">
      <c r="A79" s="130"/>
      <c r="B79" s="74"/>
      <c r="C79" s="29" t="s">
        <v>137</v>
      </c>
      <c r="D79" s="124"/>
      <c r="E79" s="21">
        <v>500</v>
      </c>
      <c r="F79" s="25">
        <v>6</v>
      </c>
      <c r="G79" s="25">
        <f t="shared" si="2"/>
        <v>3000</v>
      </c>
      <c r="H79" s="75"/>
    </row>
    <row r="80" spans="1:8" s="48" customFormat="1" ht="28.5">
      <c r="A80" s="130"/>
      <c r="B80" s="74"/>
      <c r="C80" s="29" t="s">
        <v>138</v>
      </c>
      <c r="D80" s="124"/>
      <c r="E80" s="21">
        <v>80</v>
      </c>
      <c r="F80" s="25">
        <v>200</v>
      </c>
      <c r="G80" s="25">
        <f t="shared" si="2"/>
        <v>16000</v>
      </c>
      <c r="H80" s="150" t="s">
        <v>139</v>
      </c>
    </row>
    <row r="81" spans="1:8" s="48" customFormat="1" ht="21">
      <c r="A81" s="130"/>
      <c r="B81" s="74"/>
      <c r="C81" s="151" t="s">
        <v>140</v>
      </c>
      <c r="D81" s="105"/>
      <c r="E81" s="152"/>
      <c r="F81" s="152"/>
      <c r="G81" s="153">
        <f>SUM(G82:G86)</f>
        <v>18600</v>
      </c>
      <c r="H81" s="75"/>
    </row>
    <row r="82" spans="1:8" s="48" customFormat="1" ht="19.5">
      <c r="A82" s="130"/>
      <c r="B82" s="74"/>
      <c r="C82" s="29" t="s">
        <v>141</v>
      </c>
      <c r="D82" s="124" t="s">
        <v>142</v>
      </c>
      <c r="E82" s="21">
        <v>700</v>
      </c>
      <c r="F82" s="25">
        <v>8</v>
      </c>
      <c r="G82" s="25">
        <f>E82*F82</f>
        <v>5600</v>
      </c>
      <c r="H82" s="135" t="s">
        <v>143</v>
      </c>
    </row>
    <row r="83" spans="1:8" s="48" customFormat="1" ht="19.5">
      <c r="A83" s="130"/>
      <c r="B83" s="74"/>
      <c r="C83" s="29" t="s">
        <v>144</v>
      </c>
      <c r="D83" s="134"/>
      <c r="E83" s="152">
        <v>500</v>
      </c>
      <c r="F83" s="152">
        <v>12</v>
      </c>
      <c r="G83" s="154">
        <f>E83*F83</f>
        <v>6000</v>
      </c>
      <c r="H83" s="135"/>
    </row>
    <row r="84" spans="1:8" s="48" customFormat="1" ht="19.5">
      <c r="A84" s="130"/>
      <c r="B84" s="74"/>
      <c r="C84" s="29" t="s">
        <v>145</v>
      </c>
      <c r="D84" s="134"/>
      <c r="E84" s="152">
        <v>60</v>
      </c>
      <c r="F84" s="152">
        <v>30</v>
      </c>
      <c r="G84" s="154">
        <f>E84*F84</f>
        <v>1800</v>
      </c>
      <c r="H84" s="135"/>
    </row>
    <row r="85" spans="1:8" s="48" customFormat="1" ht="19.5">
      <c r="A85" s="130"/>
      <c r="B85" s="74"/>
      <c r="C85" s="29" t="s">
        <v>146</v>
      </c>
      <c r="D85" s="134"/>
      <c r="E85" s="21">
        <v>20</v>
      </c>
      <c r="F85" s="25">
        <v>60</v>
      </c>
      <c r="G85" s="25">
        <f>E85*F85</f>
        <v>1200</v>
      </c>
      <c r="H85" s="135"/>
    </row>
    <row r="86" spans="1:8" s="48" customFormat="1" ht="19.5">
      <c r="A86" s="130"/>
      <c r="B86" s="74"/>
      <c r="C86" s="29" t="s">
        <v>147</v>
      </c>
      <c r="D86" s="134"/>
      <c r="E86" s="21">
        <v>80</v>
      </c>
      <c r="F86" s="25">
        <v>50</v>
      </c>
      <c r="G86" s="25">
        <f>E86*F86</f>
        <v>4000</v>
      </c>
      <c r="H86" s="136"/>
    </row>
    <row r="87" spans="1:8" s="48" customFormat="1" ht="21">
      <c r="A87" s="130"/>
      <c r="B87" s="74"/>
      <c r="C87" s="68" t="s">
        <v>148</v>
      </c>
      <c r="D87" s="20"/>
      <c r="E87" s="152"/>
      <c r="F87" s="152"/>
      <c r="G87" s="153">
        <f>SUM(G88:G90)</f>
        <v>46000</v>
      </c>
      <c r="H87" s="152"/>
    </row>
    <row r="88" spans="1:8" s="48" customFormat="1" ht="22.5" customHeight="1">
      <c r="A88" s="130"/>
      <c r="B88" s="74"/>
      <c r="C88" s="29" t="s">
        <v>144</v>
      </c>
      <c r="D88" s="124" t="s">
        <v>149</v>
      </c>
      <c r="E88" s="21">
        <v>500</v>
      </c>
      <c r="F88" s="25">
        <v>28</v>
      </c>
      <c r="G88" s="25">
        <f>E88*F88</f>
        <v>14000</v>
      </c>
      <c r="H88" s="125" t="s">
        <v>150</v>
      </c>
    </row>
    <row r="89" spans="1:8" s="48" customFormat="1" ht="22.5" customHeight="1">
      <c r="A89" s="130"/>
      <c r="B89" s="74"/>
      <c r="C89" s="29" t="s">
        <v>132</v>
      </c>
      <c r="D89" s="124"/>
      <c r="E89" s="21">
        <v>60</v>
      </c>
      <c r="F89" s="25">
        <v>400</v>
      </c>
      <c r="G89" s="25">
        <f>E89*F89</f>
        <v>24000</v>
      </c>
      <c r="H89" s="126"/>
    </row>
    <row r="90" spans="1:8" s="48" customFormat="1" ht="22.5" customHeight="1">
      <c r="A90" s="130"/>
      <c r="B90" s="74"/>
      <c r="C90" s="29" t="s">
        <v>134</v>
      </c>
      <c r="D90" s="124"/>
      <c r="E90" s="21">
        <v>20</v>
      </c>
      <c r="F90" s="25">
        <v>400</v>
      </c>
      <c r="G90" s="25">
        <f>E90*F90</f>
        <v>8000</v>
      </c>
      <c r="H90" s="126"/>
    </row>
    <row r="91" spans="1:8" s="48" customFormat="1" ht="58.5">
      <c r="A91" s="130"/>
      <c r="B91" s="74"/>
      <c r="C91" s="61" t="s">
        <v>151</v>
      </c>
      <c r="D91" s="52" t="s">
        <v>152</v>
      </c>
      <c r="E91" s="70">
        <v>12000</v>
      </c>
      <c r="F91" s="71">
        <v>10</v>
      </c>
      <c r="G91" s="23">
        <f>E91*F91</f>
        <v>120000</v>
      </c>
      <c r="H91" s="127" t="s">
        <v>230</v>
      </c>
    </row>
    <row r="92" spans="1:8" s="48" customFormat="1" ht="39">
      <c r="A92" s="130"/>
      <c r="B92" s="155"/>
      <c r="C92" s="61" t="s">
        <v>153</v>
      </c>
      <c r="D92" s="52" t="s">
        <v>154</v>
      </c>
      <c r="E92" s="53">
        <v>20000</v>
      </c>
      <c r="F92" s="76">
        <v>1</v>
      </c>
      <c r="G92" s="55">
        <f>E92*F92</f>
        <v>20000</v>
      </c>
      <c r="H92" s="127"/>
    </row>
    <row r="93" spans="1:8" s="48" customFormat="1" ht="21">
      <c r="A93" s="130"/>
      <c r="B93" s="155"/>
      <c r="C93" s="156" t="s">
        <v>155</v>
      </c>
      <c r="D93" s="157"/>
      <c r="E93" s="158"/>
      <c r="F93" s="158"/>
      <c r="G93" s="159">
        <f>SUM(G94:G95)</f>
        <v>70000</v>
      </c>
      <c r="H93" s="127"/>
    </row>
    <row r="94" spans="1:8" s="48" customFormat="1" ht="33">
      <c r="A94" s="130"/>
      <c r="B94" s="155"/>
      <c r="C94" s="160" t="s">
        <v>156</v>
      </c>
      <c r="D94" s="4" t="s">
        <v>154</v>
      </c>
      <c r="E94" s="10">
        <v>6000</v>
      </c>
      <c r="F94" s="40">
        <v>10</v>
      </c>
      <c r="G94" s="58">
        <f>E94*F94</f>
        <v>60000</v>
      </c>
      <c r="H94" s="127"/>
    </row>
    <row r="95" spans="1:8" s="48" customFormat="1" ht="18">
      <c r="A95" s="130"/>
      <c r="B95" s="155"/>
      <c r="C95" s="56" t="s">
        <v>157</v>
      </c>
      <c r="D95" s="4" t="s">
        <v>158</v>
      </c>
      <c r="E95" s="10">
        <v>100</v>
      </c>
      <c r="F95" s="40">
        <v>100</v>
      </c>
      <c r="G95" s="58">
        <f>E95*F95</f>
        <v>10000</v>
      </c>
      <c r="H95" s="127"/>
    </row>
    <row r="96" spans="1:8" s="48" customFormat="1" ht="21">
      <c r="A96" s="130"/>
      <c r="B96" s="155"/>
      <c r="C96" s="68" t="s">
        <v>159</v>
      </c>
      <c r="D96" s="69"/>
      <c r="E96" s="77">
        <v>1000</v>
      </c>
      <c r="F96" s="78">
        <v>1</v>
      </c>
      <c r="G96" s="67">
        <f>E96*F96</f>
        <v>1000</v>
      </c>
      <c r="H96" s="128"/>
    </row>
    <row r="97" spans="1:8" s="48" customFormat="1" ht="47.25" customHeight="1">
      <c r="A97" s="130"/>
      <c r="B97" s="49" t="s">
        <v>160</v>
      </c>
      <c r="C97" s="61" t="s">
        <v>161</v>
      </c>
      <c r="D97" s="52"/>
      <c r="E97" s="53">
        <v>5000</v>
      </c>
      <c r="F97" s="76">
        <v>2</v>
      </c>
      <c r="G97" s="79">
        <f>E97*F97</f>
        <v>10000</v>
      </c>
      <c r="H97" s="50"/>
    </row>
    <row r="98" spans="1:8" ht="32.25" customHeight="1">
      <c r="A98" s="111" t="s">
        <v>162</v>
      </c>
      <c r="B98" s="138" t="s">
        <v>10</v>
      </c>
      <c r="C98" s="110"/>
      <c r="D98" s="106"/>
      <c r="E98" s="112"/>
      <c r="F98" s="112"/>
      <c r="G98" s="113">
        <f>G99+G104+G105+G106+G107+G108</f>
        <v>404350</v>
      </c>
      <c r="H98" s="110"/>
    </row>
    <row r="99" spans="1:8" ht="39" customHeight="1">
      <c r="A99" s="129" t="s">
        <v>162</v>
      </c>
      <c r="B99" s="114" t="s">
        <v>163</v>
      </c>
      <c r="C99" s="161"/>
      <c r="D99" s="81"/>
      <c r="E99" s="82"/>
      <c r="F99" s="82"/>
      <c r="G99" s="83">
        <f>SUM(G100:G103)</f>
        <v>293150</v>
      </c>
      <c r="H99" s="9"/>
    </row>
    <row r="100" spans="1:8" ht="39" customHeight="1">
      <c r="A100" s="129"/>
      <c r="B100" s="80"/>
      <c r="C100" s="84" t="s">
        <v>164</v>
      </c>
      <c r="D100" s="85"/>
      <c r="E100" s="86">
        <v>1000</v>
      </c>
      <c r="F100" s="86">
        <v>42</v>
      </c>
      <c r="G100" s="86">
        <f aca="true" t="shared" si="3" ref="G100:G107">E100*F100</f>
        <v>42000</v>
      </c>
      <c r="H100" s="9" t="s">
        <v>165</v>
      </c>
    </row>
    <row r="101" spans="1:8" ht="39" customHeight="1">
      <c r="A101" s="129"/>
      <c r="B101" s="162"/>
      <c r="C101" s="38" t="s">
        <v>166</v>
      </c>
      <c r="D101" s="87" t="s">
        <v>167</v>
      </c>
      <c r="E101" s="88">
        <v>2680</v>
      </c>
      <c r="F101" s="88">
        <v>60</v>
      </c>
      <c r="G101" s="88">
        <f t="shared" si="3"/>
        <v>160800</v>
      </c>
      <c r="H101" s="38" t="s">
        <v>168</v>
      </c>
    </row>
    <row r="102" spans="1:8" ht="39" customHeight="1">
      <c r="A102" s="129"/>
      <c r="B102" s="162"/>
      <c r="C102" s="38" t="s">
        <v>169</v>
      </c>
      <c r="D102" s="87" t="s">
        <v>170</v>
      </c>
      <c r="E102" s="88">
        <v>5490</v>
      </c>
      <c r="F102" s="88">
        <v>15</v>
      </c>
      <c r="G102" s="88">
        <f t="shared" si="3"/>
        <v>82350</v>
      </c>
      <c r="H102" s="38" t="s">
        <v>171</v>
      </c>
    </row>
    <row r="103" spans="1:8" ht="39" customHeight="1">
      <c r="A103" s="129"/>
      <c r="B103" s="162"/>
      <c r="C103" s="38" t="s">
        <v>172</v>
      </c>
      <c r="D103" s="87"/>
      <c r="E103" s="88">
        <v>2000</v>
      </c>
      <c r="F103" s="88">
        <v>4</v>
      </c>
      <c r="G103" s="88">
        <f t="shared" si="3"/>
        <v>8000</v>
      </c>
      <c r="H103" s="38" t="s">
        <v>173</v>
      </c>
    </row>
    <row r="104" spans="1:8" ht="39" customHeight="1">
      <c r="A104" s="129"/>
      <c r="B104" s="80" t="s">
        <v>174</v>
      </c>
      <c r="C104" s="36" t="s">
        <v>175</v>
      </c>
      <c r="D104" s="87"/>
      <c r="E104" s="88">
        <v>10000</v>
      </c>
      <c r="F104" s="88">
        <v>1</v>
      </c>
      <c r="G104" s="89">
        <f t="shared" si="3"/>
        <v>10000</v>
      </c>
      <c r="H104" s="38" t="s">
        <v>176</v>
      </c>
    </row>
    <row r="105" spans="1:8" ht="39" customHeight="1">
      <c r="A105" s="129"/>
      <c r="B105" s="80" t="s">
        <v>177</v>
      </c>
      <c r="C105" s="36" t="s">
        <v>178</v>
      </c>
      <c r="D105" s="87"/>
      <c r="E105" s="88">
        <v>10000</v>
      </c>
      <c r="F105" s="88">
        <v>1</v>
      </c>
      <c r="G105" s="89">
        <f t="shared" si="3"/>
        <v>10000</v>
      </c>
      <c r="H105" s="38" t="s">
        <v>179</v>
      </c>
    </row>
    <row r="106" spans="1:8" ht="39" customHeight="1">
      <c r="A106" s="129"/>
      <c r="B106" s="80" t="s">
        <v>180</v>
      </c>
      <c r="C106" s="36" t="s">
        <v>181</v>
      </c>
      <c r="D106" s="90"/>
      <c r="E106" s="88">
        <v>200</v>
      </c>
      <c r="F106" s="88">
        <v>60</v>
      </c>
      <c r="G106" s="89">
        <f t="shared" si="3"/>
        <v>12000</v>
      </c>
      <c r="H106" s="38" t="s">
        <v>182</v>
      </c>
    </row>
    <row r="107" spans="1:8" ht="39" customHeight="1">
      <c r="A107" s="129"/>
      <c r="B107" s="80" t="s">
        <v>183</v>
      </c>
      <c r="C107" s="36" t="s">
        <v>184</v>
      </c>
      <c r="D107" s="87" t="s">
        <v>185</v>
      </c>
      <c r="E107" s="88">
        <v>7100</v>
      </c>
      <c r="F107" s="88">
        <v>2</v>
      </c>
      <c r="G107" s="89">
        <f t="shared" si="3"/>
        <v>14200</v>
      </c>
      <c r="H107" s="38" t="s">
        <v>186</v>
      </c>
    </row>
    <row r="108" spans="1:8" ht="39" customHeight="1">
      <c r="A108" s="130"/>
      <c r="B108" s="91" t="s">
        <v>187</v>
      </c>
      <c r="C108" s="163"/>
      <c r="D108" s="20"/>
      <c r="E108" s="21"/>
      <c r="F108" s="22"/>
      <c r="G108" s="23">
        <f>SUM(G109:G112)</f>
        <v>65000</v>
      </c>
      <c r="H108" s="9"/>
    </row>
    <row r="109" spans="1:8" ht="36.75" customHeight="1">
      <c r="A109" s="130"/>
      <c r="B109" s="30"/>
      <c r="C109" s="29" t="s">
        <v>188</v>
      </c>
      <c r="D109" s="20"/>
      <c r="E109" s="21">
        <v>750</v>
      </c>
      <c r="F109" s="25">
        <v>16</v>
      </c>
      <c r="G109" s="25">
        <f>E109*F109</f>
        <v>12000</v>
      </c>
      <c r="H109" s="9"/>
    </row>
    <row r="110" spans="1:8" ht="36.75" customHeight="1">
      <c r="A110" s="130"/>
      <c r="B110" s="30"/>
      <c r="C110" s="29" t="s">
        <v>189</v>
      </c>
      <c r="D110" s="20"/>
      <c r="E110" s="21">
        <v>500</v>
      </c>
      <c r="F110" s="25">
        <v>52</v>
      </c>
      <c r="G110" s="25">
        <f>E110*F110</f>
        <v>26000</v>
      </c>
      <c r="H110" s="9"/>
    </row>
    <row r="111" spans="1:8" ht="36.75" customHeight="1">
      <c r="A111" s="130"/>
      <c r="B111" s="30"/>
      <c r="C111" s="29" t="s">
        <v>190</v>
      </c>
      <c r="D111" s="20"/>
      <c r="E111" s="21">
        <v>150</v>
      </c>
      <c r="F111" s="25">
        <v>32</v>
      </c>
      <c r="G111" s="25">
        <f>E111*F111</f>
        <v>4800</v>
      </c>
      <c r="H111" s="9"/>
    </row>
    <row r="112" spans="1:8" ht="36.75" customHeight="1">
      <c r="A112" s="130"/>
      <c r="B112" s="30"/>
      <c r="C112" s="29" t="s">
        <v>191</v>
      </c>
      <c r="D112" s="20"/>
      <c r="E112" s="21">
        <v>22200</v>
      </c>
      <c r="F112" s="25">
        <v>1</v>
      </c>
      <c r="G112" s="25">
        <f>E112*F112</f>
        <v>22200</v>
      </c>
      <c r="H112" s="9"/>
    </row>
    <row r="113" spans="1:8" ht="22.5">
      <c r="A113" s="115" t="s">
        <v>192</v>
      </c>
      <c r="B113" s="138" t="s">
        <v>10</v>
      </c>
      <c r="C113" s="116"/>
      <c r="D113" s="117"/>
      <c r="E113" s="118"/>
      <c r="F113" s="119"/>
      <c r="G113" s="109">
        <f>G114+G118+G121</f>
        <v>102000</v>
      </c>
      <c r="H113" s="116"/>
    </row>
    <row r="114" spans="1:8" ht="58.5" customHeight="1">
      <c r="A114" s="131" t="s">
        <v>192</v>
      </c>
      <c r="B114" s="164" t="s">
        <v>193</v>
      </c>
      <c r="C114" s="92" t="s">
        <v>194</v>
      </c>
      <c r="D114" s="85"/>
      <c r="E114" s="93"/>
      <c r="F114" s="94"/>
      <c r="G114" s="83">
        <f>SUM(G115:G117)</f>
        <v>52000</v>
      </c>
      <c r="H114" s="84"/>
    </row>
    <row r="115" spans="1:8" ht="51.75" customHeight="1">
      <c r="A115" s="130"/>
      <c r="B115" s="30" t="s">
        <v>195</v>
      </c>
      <c r="C115" s="29" t="s">
        <v>196</v>
      </c>
      <c r="D115" s="20" t="s">
        <v>136</v>
      </c>
      <c r="E115" s="21">
        <v>4000</v>
      </c>
      <c r="F115" s="95">
        <v>1</v>
      </c>
      <c r="G115" s="95">
        <f>E115*F115</f>
        <v>4000</v>
      </c>
      <c r="H115" s="29" t="s">
        <v>197</v>
      </c>
    </row>
    <row r="116" spans="1:8" ht="81" customHeight="1">
      <c r="A116" s="130"/>
      <c r="B116" s="30" t="s">
        <v>198</v>
      </c>
      <c r="C116" s="29" t="s">
        <v>199</v>
      </c>
      <c r="D116" s="20" t="s">
        <v>136</v>
      </c>
      <c r="E116" s="21">
        <v>3000</v>
      </c>
      <c r="F116" s="95">
        <v>7</v>
      </c>
      <c r="G116" s="25">
        <f>E116*F116</f>
        <v>21000</v>
      </c>
      <c r="H116" s="29" t="s">
        <v>200</v>
      </c>
    </row>
    <row r="117" spans="1:8" ht="96.75" customHeight="1">
      <c r="A117" s="130"/>
      <c r="B117" s="30" t="s">
        <v>201</v>
      </c>
      <c r="C117" s="29" t="s">
        <v>199</v>
      </c>
      <c r="D117" s="20" t="s">
        <v>136</v>
      </c>
      <c r="E117" s="21">
        <v>3000</v>
      </c>
      <c r="F117" s="25">
        <v>9</v>
      </c>
      <c r="G117" s="25">
        <f>E117*F117</f>
        <v>27000</v>
      </c>
      <c r="H117" s="29" t="s">
        <v>202</v>
      </c>
    </row>
    <row r="118" spans="1:8" ht="56.25" customHeight="1">
      <c r="A118" s="130"/>
      <c r="B118" s="91" t="s">
        <v>203</v>
      </c>
      <c r="C118" s="29"/>
      <c r="D118" s="20"/>
      <c r="E118" s="21"/>
      <c r="F118" s="25"/>
      <c r="G118" s="23">
        <f>SUM(G119:G120)</f>
        <v>30000</v>
      </c>
      <c r="H118" s="29"/>
    </row>
    <row r="119" spans="1:8" ht="52.5" customHeight="1">
      <c r="A119" s="130"/>
      <c r="B119" s="30" t="s">
        <v>204</v>
      </c>
      <c r="C119" s="29" t="s">
        <v>199</v>
      </c>
      <c r="D119" s="20" t="s">
        <v>205</v>
      </c>
      <c r="E119" s="21">
        <v>3000</v>
      </c>
      <c r="F119" s="25">
        <v>3</v>
      </c>
      <c r="G119" s="25">
        <f>E119*F119</f>
        <v>9000</v>
      </c>
      <c r="H119" s="29" t="s">
        <v>206</v>
      </c>
    </row>
    <row r="120" spans="1:8" ht="81" customHeight="1">
      <c r="A120" s="130"/>
      <c r="B120" s="30" t="s">
        <v>207</v>
      </c>
      <c r="C120" s="29" t="s">
        <v>199</v>
      </c>
      <c r="D120" s="20" t="s">
        <v>208</v>
      </c>
      <c r="E120" s="21">
        <v>3000</v>
      </c>
      <c r="F120" s="25">
        <v>7</v>
      </c>
      <c r="G120" s="25">
        <f>E120*F120</f>
        <v>21000</v>
      </c>
      <c r="H120" s="29" t="s">
        <v>209</v>
      </c>
    </row>
    <row r="121" spans="1:8" ht="62.25" customHeight="1">
      <c r="A121" s="130"/>
      <c r="B121" s="91" t="s">
        <v>210</v>
      </c>
      <c r="C121" s="29"/>
      <c r="D121" s="20" t="s">
        <v>136</v>
      </c>
      <c r="E121" s="21"/>
      <c r="F121" s="25"/>
      <c r="G121" s="23">
        <v>20000</v>
      </c>
      <c r="H121" s="29"/>
    </row>
    <row r="122" spans="1:8" s="7" customFormat="1" ht="22.5">
      <c r="A122" s="111" t="s">
        <v>211</v>
      </c>
      <c r="B122" s="165" t="s">
        <v>10</v>
      </c>
      <c r="C122" s="110"/>
      <c r="D122" s="120"/>
      <c r="E122" s="107"/>
      <c r="F122" s="108"/>
      <c r="G122" s="121">
        <f>G123</f>
        <v>238000</v>
      </c>
      <c r="H122" s="110"/>
    </row>
    <row r="123" spans="1:8" s="7" customFormat="1" ht="41.25" customHeight="1">
      <c r="A123" s="123" t="s">
        <v>211</v>
      </c>
      <c r="B123" s="91" t="s">
        <v>212</v>
      </c>
      <c r="C123" s="29"/>
      <c r="D123" s="96"/>
      <c r="E123" s="21"/>
      <c r="F123" s="22"/>
      <c r="G123" s="23">
        <f>SUM(G124:G129)</f>
        <v>238000</v>
      </c>
      <c r="H123" s="9"/>
    </row>
    <row r="124" spans="1:8" s="7" customFormat="1" ht="41.25" customHeight="1">
      <c r="A124" s="123"/>
      <c r="B124" s="91"/>
      <c r="C124" s="29" t="s">
        <v>213</v>
      </c>
      <c r="D124" s="96"/>
      <c r="E124" s="21">
        <v>1000</v>
      </c>
      <c r="F124" s="22">
        <v>10</v>
      </c>
      <c r="G124" s="71">
        <f>E124*F124</f>
        <v>10000</v>
      </c>
      <c r="H124" s="9"/>
    </row>
    <row r="125" spans="1:8" ht="41.25" customHeight="1">
      <c r="A125" s="123"/>
      <c r="B125" s="30"/>
      <c r="C125" s="29" t="s">
        <v>214</v>
      </c>
      <c r="D125" s="20"/>
      <c r="E125" s="21">
        <v>1000</v>
      </c>
      <c r="F125" s="25">
        <v>100</v>
      </c>
      <c r="G125" s="25">
        <v>100000</v>
      </c>
      <c r="H125" s="9"/>
    </row>
    <row r="126" spans="1:8" ht="41.25" customHeight="1">
      <c r="A126" s="123"/>
      <c r="B126" s="30"/>
      <c r="C126" s="29" t="s">
        <v>215</v>
      </c>
      <c r="D126" s="20"/>
      <c r="E126" s="21"/>
      <c r="F126" s="25"/>
      <c r="G126" s="25">
        <v>60000</v>
      </c>
      <c r="H126" s="9"/>
    </row>
    <row r="127" spans="1:8" ht="41.25" customHeight="1">
      <c r="A127" s="123"/>
      <c r="B127" s="30"/>
      <c r="C127" s="29" t="s">
        <v>216</v>
      </c>
      <c r="D127" s="20"/>
      <c r="E127" s="21">
        <v>800</v>
      </c>
      <c r="F127" s="25">
        <v>20</v>
      </c>
      <c r="G127" s="25">
        <f>E127*F127</f>
        <v>16000</v>
      </c>
      <c r="H127" s="9" t="s">
        <v>217</v>
      </c>
    </row>
    <row r="128" spans="1:8" ht="41.25" customHeight="1">
      <c r="A128" s="123"/>
      <c r="B128" s="30"/>
      <c r="C128" s="29" t="s">
        <v>218</v>
      </c>
      <c r="D128" s="20"/>
      <c r="E128" s="21">
        <v>500</v>
      </c>
      <c r="F128" s="25">
        <v>4</v>
      </c>
      <c r="G128" s="25">
        <f>E128*F128</f>
        <v>2000</v>
      </c>
      <c r="H128" s="9"/>
    </row>
    <row r="129" spans="1:8" ht="41.25" customHeight="1">
      <c r="A129" s="123"/>
      <c r="B129" s="30"/>
      <c r="C129" s="29" t="s">
        <v>219</v>
      </c>
      <c r="D129" s="20"/>
      <c r="E129" s="21"/>
      <c r="F129" s="25"/>
      <c r="G129" s="25">
        <v>50000</v>
      </c>
      <c r="H129" s="9"/>
    </row>
    <row r="130" spans="1:8" ht="22.5">
      <c r="A130" s="111" t="s">
        <v>220</v>
      </c>
      <c r="B130" s="166" t="s">
        <v>10</v>
      </c>
      <c r="C130" s="167"/>
      <c r="D130" s="122"/>
      <c r="E130" s="168"/>
      <c r="F130" s="169"/>
      <c r="G130" s="113">
        <f>SUM(G131:G132)</f>
        <v>27200</v>
      </c>
      <c r="H130" s="110"/>
    </row>
    <row r="131" spans="1:8" ht="41.25" customHeight="1">
      <c r="A131" s="123" t="s">
        <v>220</v>
      </c>
      <c r="B131" s="19" t="s">
        <v>221</v>
      </c>
      <c r="C131" s="97" t="s">
        <v>222</v>
      </c>
      <c r="D131" s="4" t="s">
        <v>185</v>
      </c>
      <c r="E131" s="40">
        <v>3200</v>
      </c>
      <c r="F131" s="40">
        <v>4</v>
      </c>
      <c r="G131" s="98">
        <f>E131*F131</f>
        <v>12800</v>
      </c>
      <c r="H131" s="9" t="s">
        <v>223</v>
      </c>
    </row>
    <row r="132" spans="1:8" ht="40.5" customHeight="1">
      <c r="A132" s="123"/>
      <c r="B132" s="19" t="s">
        <v>224</v>
      </c>
      <c r="C132" s="97" t="s">
        <v>225</v>
      </c>
      <c r="D132" s="4" t="s">
        <v>226</v>
      </c>
      <c r="E132" s="40">
        <v>4800</v>
      </c>
      <c r="F132" s="40">
        <v>3</v>
      </c>
      <c r="G132" s="98">
        <v>14400</v>
      </c>
      <c r="H132" s="9"/>
    </row>
  </sheetData>
  <sheetProtection/>
  <mergeCells count="17">
    <mergeCell ref="A1:H1"/>
    <mergeCell ref="A5:A27"/>
    <mergeCell ref="A28:A47"/>
    <mergeCell ref="A49:A71"/>
    <mergeCell ref="A72:A97"/>
    <mergeCell ref="D74:D77"/>
    <mergeCell ref="H76:H77"/>
    <mergeCell ref="D78:D80"/>
    <mergeCell ref="D82:D86"/>
    <mergeCell ref="H82:H86"/>
    <mergeCell ref="A131:A132"/>
    <mergeCell ref="D88:D90"/>
    <mergeCell ref="H88:H90"/>
    <mergeCell ref="H91:H96"/>
    <mergeCell ref="A99:A112"/>
    <mergeCell ref="A114:A121"/>
    <mergeCell ref="A123:A12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fguser</dc:creator>
  <cp:keywords/>
  <dc:description/>
  <cp:lastModifiedBy>User</cp:lastModifiedBy>
  <cp:lastPrinted>2011-09-29T02:30:13Z</cp:lastPrinted>
  <dcterms:created xsi:type="dcterms:W3CDTF">2011-09-28T12:02:12Z</dcterms:created>
  <dcterms:modified xsi:type="dcterms:W3CDTF">2011-09-29T02:41:24Z</dcterms:modified>
  <cp:category/>
  <cp:version/>
  <cp:contentType/>
  <cp:contentStatus/>
</cp:coreProperties>
</file>